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nita.BIO\Documents\Projekts Sadarbiba 2018\tomati gurki 2018\Dokumenti projekta sagatavosanai 2 kartai 2018\Atskaitei darzenu projektam\Kligenu monitorings un raza 2021\"/>
    </mc:Choice>
  </mc:AlternateContent>
  <bookViews>
    <workbookView xWindow="0" yWindow="0" windowWidth="28800" windowHeight="11730"/>
  </bookViews>
  <sheets>
    <sheet name="Lap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Z12" i="1" l="1"/>
  <c r="Z14" i="1"/>
  <c r="Z16" i="1"/>
  <c r="Z18" i="1"/>
  <c r="Z20" i="1"/>
  <c r="Z22" i="1"/>
  <c r="Z24" i="1"/>
  <c r="Z26" i="1"/>
  <c r="Z28" i="1"/>
  <c r="Z30" i="1"/>
  <c r="Z32" i="1"/>
  <c r="Z34" i="1"/>
  <c r="Z36" i="1"/>
  <c r="Z38" i="1"/>
  <c r="Z40" i="1"/>
  <c r="Z42" i="1"/>
  <c r="Z44" i="1"/>
  <c r="Z46" i="1"/>
  <c r="Z10" i="1"/>
  <c r="U12" i="1"/>
  <c r="U14" i="1"/>
  <c r="U16" i="1"/>
  <c r="U18" i="1"/>
  <c r="U20" i="1"/>
  <c r="U22" i="1"/>
  <c r="U24" i="1"/>
  <c r="U26" i="1"/>
  <c r="U28" i="1"/>
  <c r="U30" i="1"/>
  <c r="U32" i="1"/>
  <c r="U34" i="1"/>
  <c r="U36" i="1"/>
  <c r="U38" i="1"/>
  <c r="U40" i="1"/>
  <c r="U42" i="1"/>
  <c r="U44" i="1"/>
  <c r="U46" i="1"/>
  <c r="U10" i="1"/>
  <c r="P16" i="1"/>
  <c r="P18" i="1"/>
  <c r="P20" i="1"/>
  <c r="P22" i="1"/>
  <c r="P24" i="1"/>
  <c r="P26" i="1"/>
  <c r="P28" i="1"/>
  <c r="P30" i="1"/>
  <c r="P32" i="1"/>
  <c r="P34" i="1"/>
  <c r="P36" i="1"/>
  <c r="P38" i="1"/>
  <c r="P40" i="1"/>
  <c r="P42" i="1"/>
  <c r="P44" i="1"/>
  <c r="P46" i="1"/>
  <c r="P14" i="1"/>
  <c r="K12" i="1"/>
  <c r="K14" i="1"/>
  <c r="K16" i="1"/>
  <c r="K18" i="1"/>
  <c r="K20" i="1"/>
  <c r="K22" i="1"/>
  <c r="K24" i="1"/>
  <c r="K26" i="1"/>
  <c r="K28" i="1"/>
  <c r="K30" i="1"/>
  <c r="K32" i="1"/>
  <c r="K34" i="1"/>
  <c r="K36" i="1"/>
  <c r="K38" i="1"/>
  <c r="K40" i="1"/>
  <c r="K42" i="1"/>
  <c r="K44" i="1"/>
  <c r="K46" i="1"/>
  <c r="K10" i="1"/>
  <c r="F10" i="1"/>
  <c r="F12" i="1"/>
  <c r="F14" i="1"/>
  <c r="F16" i="1"/>
  <c r="F18" i="1"/>
  <c r="F20" i="1"/>
  <c r="F22" i="1"/>
  <c r="F24" i="1"/>
  <c r="F26" i="1"/>
  <c r="F28" i="1"/>
  <c r="F30" i="1"/>
  <c r="F32" i="1"/>
  <c r="F34" i="1"/>
  <c r="F36" i="1"/>
  <c r="F38" i="1"/>
  <c r="F40" i="1"/>
  <c r="F42" i="1"/>
  <c r="F44" i="1"/>
  <c r="F46" i="1"/>
  <c r="F8" i="1"/>
  <c r="W70" i="1" l="1"/>
  <c r="X70" i="1"/>
  <c r="R70" i="1"/>
  <c r="S70" i="1"/>
  <c r="M70" i="1"/>
  <c r="M69" i="1"/>
  <c r="N70" i="1"/>
  <c r="C70" i="1"/>
  <c r="D70" i="1"/>
  <c r="H70" i="1"/>
  <c r="I70" i="1"/>
  <c r="AA22" i="1" l="1"/>
  <c r="AA14" i="1"/>
  <c r="AA16" i="1"/>
  <c r="AA18" i="1"/>
  <c r="AA20" i="1"/>
  <c r="AA12" i="1"/>
  <c r="G10" i="1"/>
  <c r="AA10" i="1"/>
  <c r="Y10" i="1"/>
  <c r="Y12" i="1"/>
  <c r="R69" i="1"/>
  <c r="V10" i="1"/>
  <c r="T10" i="1"/>
  <c r="Y28" i="1"/>
  <c r="AA28" i="1" s="1"/>
  <c r="Y64" i="1" l="1"/>
  <c r="AA64" i="1" s="1"/>
  <c r="X69" i="1" l="1"/>
  <c r="W69" i="1"/>
  <c r="Y62" i="1"/>
  <c r="AA62" i="1" s="1"/>
  <c r="Y60" i="1"/>
  <c r="AA60" i="1" s="1"/>
  <c r="Y58" i="1"/>
  <c r="AA58" i="1" s="1"/>
  <c r="Y56" i="1"/>
  <c r="AA56" i="1" s="1"/>
  <c r="Y54" i="1"/>
  <c r="AA54" i="1" s="1"/>
  <c r="Y52" i="1"/>
  <c r="AA52" i="1" s="1"/>
  <c r="Y50" i="1"/>
  <c r="AA50" i="1" s="1"/>
  <c r="Y48" i="1"/>
  <c r="AA48" i="1" s="1"/>
  <c r="Y46" i="1"/>
  <c r="AA46" i="1" s="1"/>
  <c r="Y44" i="1"/>
  <c r="AA44" i="1" s="1"/>
  <c r="Y42" i="1"/>
  <c r="AA42" i="1" s="1"/>
  <c r="Y40" i="1"/>
  <c r="AA40" i="1" s="1"/>
  <c r="Y38" i="1"/>
  <c r="AA38" i="1" s="1"/>
  <c r="Y36" i="1"/>
  <c r="AA36" i="1" s="1"/>
  <c r="Y34" i="1"/>
  <c r="AA34" i="1" s="1"/>
  <c r="Y32" i="1"/>
  <c r="AA32" i="1" s="1"/>
  <c r="Y30" i="1"/>
  <c r="AA30" i="1" s="1"/>
  <c r="Y26" i="1"/>
  <c r="AA26" i="1" s="1"/>
  <c r="Y24" i="1"/>
  <c r="AA24" i="1" s="1"/>
  <c r="Y22" i="1"/>
  <c r="Y20" i="1"/>
  <c r="Y18" i="1"/>
  <c r="Y16" i="1"/>
  <c r="Y14" i="1"/>
  <c r="T12" i="1"/>
  <c r="S69" i="1"/>
  <c r="N69" i="1"/>
  <c r="AA67" i="1" l="1"/>
  <c r="V12" i="1"/>
  <c r="Y69" i="1"/>
  <c r="AA3" i="1" s="1"/>
  <c r="T62" i="1"/>
  <c r="V62" i="1" s="1"/>
  <c r="T60" i="1"/>
  <c r="V60" i="1" s="1"/>
  <c r="T58" i="1"/>
  <c r="V58" i="1" s="1"/>
  <c r="T56" i="1"/>
  <c r="V56" i="1" s="1"/>
  <c r="T54" i="1"/>
  <c r="V54" i="1" s="1"/>
  <c r="T52" i="1"/>
  <c r="V52" i="1" s="1"/>
  <c r="T50" i="1"/>
  <c r="V50" i="1" s="1"/>
  <c r="T48" i="1"/>
  <c r="V48" i="1" s="1"/>
  <c r="T46" i="1"/>
  <c r="V46" i="1" s="1"/>
  <c r="T44" i="1"/>
  <c r="V44" i="1" s="1"/>
  <c r="T42" i="1"/>
  <c r="V42" i="1" s="1"/>
  <c r="T40" i="1"/>
  <c r="V40" i="1" s="1"/>
  <c r="T38" i="1"/>
  <c r="V38" i="1" s="1"/>
  <c r="T36" i="1"/>
  <c r="V36" i="1" s="1"/>
  <c r="T34" i="1"/>
  <c r="V34" i="1" s="1"/>
  <c r="T32" i="1"/>
  <c r="V32" i="1" s="1"/>
  <c r="T30" i="1"/>
  <c r="V30" i="1" s="1"/>
  <c r="T28" i="1"/>
  <c r="V28" i="1" s="1"/>
  <c r="T26" i="1"/>
  <c r="V26" i="1" s="1"/>
  <c r="T24" i="1"/>
  <c r="V24" i="1" s="1"/>
  <c r="T22" i="1"/>
  <c r="V22" i="1" s="1"/>
  <c r="T20" i="1"/>
  <c r="V20" i="1" s="1"/>
  <c r="T18" i="1"/>
  <c r="V18" i="1" s="1"/>
  <c r="T16" i="1"/>
  <c r="V16" i="1" s="1"/>
  <c r="T14" i="1"/>
  <c r="V14" i="1" s="1"/>
  <c r="V67" i="1" l="1"/>
  <c r="T69" i="1"/>
  <c r="V3" i="1" s="1"/>
  <c r="I69" i="1"/>
  <c r="H69" i="1"/>
  <c r="D69" i="1" l="1"/>
  <c r="C69" i="1"/>
  <c r="E12" i="1" l="1"/>
  <c r="G12" i="1" s="1"/>
  <c r="E14" i="1"/>
  <c r="G14" i="1" s="1"/>
  <c r="E16" i="1"/>
  <c r="G16" i="1" s="1"/>
  <c r="E18" i="1"/>
  <c r="G18" i="1" s="1"/>
  <c r="E20" i="1"/>
  <c r="G20" i="1" s="1"/>
  <c r="E22" i="1"/>
  <c r="G22" i="1" s="1"/>
  <c r="E24" i="1"/>
  <c r="G24" i="1" s="1"/>
  <c r="E26" i="1"/>
  <c r="G26" i="1" s="1"/>
  <c r="E28" i="1"/>
  <c r="G28" i="1" s="1"/>
  <c r="E30" i="1"/>
  <c r="G30" i="1" s="1"/>
  <c r="E32" i="1"/>
  <c r="G32" i="1" s="1"/>
  <c r="E8" i="1"/>
  <c r="G8" i="1" s="1"/>
  <c r="E64" i="1" l="1"/>
  <c r="G64" i="1" s="1"/>
  <c r="O62" i="1"/>
  <c r="Q62" i="1" s="1"/>
  <c r="J62" i="1"/>
  <c r="L62" i="1" s="1"/>
  <c r="E62" i="1"/>
  <c r="G62" i="1" s="1"/>
  <c r="O60" i="1"/>
  <c r="Q60" i="1" s="1"/>
  <c r="J60" i="1"/>
  <c r="L60" i="1" s="1"/>
  <c r="E60" i="1"/>
  <c r="G60" i="1" s="1"/>
  <c r="O58" i="1"/>
  <c r="Q58" i="1" s="1"/>
  <c r="J58" i="1"/>
  <c r="L58" i="1" s="1"/>
  <c r="E58" i="1"/>
  <c r="G58" i="1" s="1"/>
  <c r="O56" i="1"/>
  <c r="Q56" i="1" s="1"/>
  <c r="J56" i="1"/>
  <c r="L56" i="1" s="1"/>
  <c r="E56" i="1"/>
  <c r="G56" i="1" s="1"/>
  <c r="O54" i="1"/>
  <c r="Q54" i="1" s="1"/>
  <c r="J54" i="1"/>
  <c r="L54" i="1" s="1"/>
  <c r="E54" i="1"/>
  <c r="G54" i="1" s="1"/>
  <c r="O52" i="1"/>
  <c r="Q52" i="1" s="1"/>
  <c r="J52" i="1"/>
  <c r="L52" i="1" s="1"/>
  <c r="E52" i="1"/>
  <c r="G52" i="1" s="1"/>
  <c r="O50" i="1"/>
  <c r="Q50" i="1" s="1"/>
  <c r="J50" i="1"/>
  <c r="L50" i="1" s="1"/>
  <c r="E50" i="1"/>
  <c r="G50" i="1" s="1"/>
  <c r="O48" i="1"/>
  <c r="Q48" i="1" s="1"/>
  <c r="J48" i="1"/>
  <c r="L48" i="1" s="1"/>
  <c r="E48" i="1"/>
  <c r="G48" i="1" s="1"/>
  <c r="O46" i="1"/>
  <c r="Q46" i="1" s="1"/>
  <c r="J46" i="1"/>
  <c r="L46" i="1" s="1"/>
  <c r="E46" i="1"/>
  <c r="G46" i="1" s="1"/>
  <c r="O44" i="1"/>
  <c r="Q44" i="1" s="1"/>
  <c r="J44" i="1"/>
  <c r="L44" i="1" s="1"/>
  <c r="E44" i="1"/>
  <c r="G44" i="1" s="1"/>
  <c r="O42" i="1"/>
  <c r="Q42" i="1" s="1"/>
  <c r="J42" i="1"/>
  <c r="L42" i="1" s="1"/>
  <c r="E42" i="1"/>
  <c r="G42" i="1" s="1"/>
  <c r="O40" i="1"/>
  <c r="Q40" i="1" s="1"/>
  <c r="J40" i="1"/>
  <c r="L40" i="1" s="1"/>
  <c r="E40" i="1"/>
  <c r="G40" i="1" s="1"/>
  <c r="O38" i="1"/>
  <c r="Q38" i="1" s="1"/>
  <c r="J38" i="1"/>
  <c r="L38" i="1" s="1"/>
  <c r="E38" i="1"/>
  <c r="G38" i="1" s="1"/>
  <c r="O36" i="1"/>
  <c r="Q36" i="1" s="1"/>
  <c r="J36" i="1"/>
  <c r="L36" i="1" s="1"/>
  <c r="E36" i="1"/>
  <c r="G36" i="1" s="1"/>
  <c r="O34" i="1"/>
  <c r="Q34" i="1" s="1"/>
  <c r="J34" i="1"/>
  <c r="L34" i="1" s="1"/>
  <c r="E34" i="1"/>
  <c r="G34" i="1" s="1"/>
  <c r="O32" i="1"/>
  <c r="Q32" i="1" s="1"/>
  <c r="J32" i="1"/>
  <c r="L32" i="1" s="1"/>
  <c r="O30" i="1"/>
  <c r="Q30" i="1" s="1"/>
  <c r="J30" i="1"/>
  <c r="L30" i="1" s="1"/>
  <c r="O28" i="1"/>
  <c r="Q28" i="1" s="1"/>
  <c r="J28" i="1"/>
  <c r="L28" i="1" s="1"/>
  <c r="O26" i="1"/>
  <c r="Q26" i="1" s="1"/>
  <c r="J26" i="1"/>
  <c r="L26" i="1" s="1"/>
  <c r="O24" i="1"/>
  <c r="Q24" i="1" s="1"/>
  <c r="J24" i="1"/>
  <c r="L24" i="1" s="1"/>
  <c r="O22" i="1"/>
  <c r="Q22" i="1" s="1"/>
  <c r="J22" i="1"/>
  <c r="L22" i="1" s="1"/>
  <c r="O20" i="1"/>
  <c r="Q20" i="1" s="1"/>
  <c r="J20" i="1"/>
  <c r="L20" i="1" s="1"/>
  <c r="O18" i="1"/>
  <c r="Q18" i="1" s="1"/>
  <c r="J18" i="1"/>
  <c r="L18" i="1" s="1"/>
  <c r="O16" i="1"/>
  <c r="Q16" i="1" s="1"/>
  <c r="J16" i="1"/>
  <c r="L16" i="1" s="1"/>
  <c r="O14" i="1"/>
  <c r="J14" i="1"/>
  <c r="J12" i="1"/>
  <c r="L12" i="1" s="1"/>
  <c r="J10" i="1"/>
  <c r="L10" i="1" s="1"/>
  <c r="E10" i="1"/>
  <c r="Q14" i="1" l="1"/>
  <c r="Q67" i="1" s="1"/>
  <c r="O69" i="1"/>
  <c r="Q3" i="1" s="1"/>
  <c r="E69" i="1"/>
  <c r="G3" i="1" s="1"/>
  <c r="G67" i="1"/>
  <c r="L14" i="1"/>
  <c r="L67" i="1" s="1"/>
  <c r="J69" i="1"/>
  <c r="L3" i="1" s="1"/>
</calcChain>
</file>

<file path=xl/sharedStrings.xml><?xml version="1.0" encoding="utf-8"?>
<sst xmlns="http://schemas.openxmlformats.org/spreadsheetml/2006/main" count="45" uniqueCount="16">
  <si>
    <t>Kopējā platība</t>
  </si>
  <si>
    <t>Ražas uzskaite</t>
  </si>
  <si>
    <t>m2</t>
  </si>
  <si>
    <t>Nedēļa</t>
  </si>
  <si>
    <t>Datums</t>
  </si>
  <si>
    <t>kg/m2</t>
  </si>
  <si>
    <t>Standarts</t>
  </si>
  <si>
    <t>Nestan.</t>
  </si>
  <si>
    <t xml:space="preserve">Kopā </t>
  </si>
  <si>
    <t>KOPĀ</t>
  </si>
  <si>
    <t>DAlTARY F1</t>
  </si>
  <si>
    <t>ORGANZA F1</t>
  </si>
  <si>
    <t>KIVU F1</t>
  </si>
  <si>
    <t>FUJIMARU F1</t>
  </si>
  <si>
    <t>SECURITA F1</t>
  </si>
  <si>
    <t>Standarts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</si>
</sst>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0.000_ ;[Red]\-0.000\ "/>
    <numFmt numFmtId="165" formatCode="0.00_ ;[Red]\-0.00\ "/>
    <numFmt numFmtId="166" formatCode="0.00;[Red]0.00"/>
    <numFmt numFmtId="167" formatCode="0.000"/>
    <numFmt numFmtId="168" formatCode="0.000;[Red]0.000"/>
  </numFmts>
  <fonts count="15">
    <font>
      <sz val="11"/>
      <color theme="1"/>
      <name val="Calibri"/>
      <family val="2"/>
      <scheme val="minor"/>
    </font>
    <font>
      <sz val="14"/>
      <color theme="1"/>
      <name val="Arial1"/>
      <charset val="186"/>
    </font>
    <font>
      <b/>
      <sz val="14"/>
      <color indexed="8"/>
      <name val="Arial1"/>
      <charset val="186"/>
    </font>
    <font>
      <b/>
      <sz val="14"/>
      <color theme="1"/>
      <name val="Calibri"/>
      <family val="2"/>
      <charset val="186"/>
      <scheme val="minor"/>
    </font>
    <font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color rgb="FFFF0000"/>
      <name val="Calibri"/>
      <family val="2"/>
      <scheme val="minor"/>
    </font>
    <font>
      <b/>
      <sz val="16"/>
      <color theme="1"/>
      <name val="Calibri"/>
      <family val="2"/>
      <charset val="186"/>
      <scheme val="minor"/>
    </font>
    <font>
      <sz val="14"/>
      <color rgb="FF002060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Calibri"/>
      <family val="2"/>
      <charset val="186"/>
      <scheme val="minor"/>
    </font>
    <font>
      <sz val="14"/>
      <color rgb="FF7030A0"/>
      <name val="Calibri"/>
      <family val="2"/>
      <scheme val="minor"/>
    </font>
    <font>
      <sz val="14"/>
      <color theme="1"/>
      <name val="Calibri"/>
      <family val="2"/>
      <charset val="186"/>
      <scheme val="minor"/>
    </font>
    <font>
      <sz val="14"/>
      <color indexed="8"/>
      <name val="Arial1"/>
      <charset val="186"/>
    </font>
    <font>
      <sz val="10"/>
      <color theme="1"/>
      <name val="Calibri"/>
      <family val="2"/>
      <charset val="186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4" fillId="0" borderId="0" xfId="0" applyFont="1"/>
    <xf numFmtId="164" fontId="4" fillId="0" borderId="0" xfId="0" applyNumberFormat="1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4" fillId="0" borderId="0" xfId="0" applyFont="1" applyBorder="1"/>
    <xf numFmtId="0" fontId="4" fillId="0" borderId="1" xfId="0" applyFont="1" applyBorder="1"/>
    <xf numFmtId="0" fontId="4" fillId="0" borderId="2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6" xfId="0" applyFont="1" applyBorder="1"/>
    <xf numFmtId="0" fontId="4" fillId="0" borderId="7" xfId="0" applyFont="1" applyBorder="1"/>
    <xf numFmtId="0" fontId="4" fillId="0" borderId="0" xfId="0" applyFont="1" applyBorder="1" applyAlignment="1">
      <alignment horizontal="center"/>
    </xf>
    <xf numFmtId="14" fontId="4" fillId="0" borderId="0" xfId="0" applyNumberFormat="1" applyFont="1"/>
    <xf numFmtId="0" fontId="4" fillId="0" borderId="5" xfId="0" applyFont="1" applyBorder="1" applyAlignment="1">
      <alignment horizontal="center"/>
    </xf>
    <xf numFmtId="0" fontId="3" fillId="0" borderId="0" xfId="0" applyFont="1" applyBorder="1"/>
    <xf numFmtId="0" fontId="6" fillId="0" borderId="0" xfId="0" applyFont="1" applyBorder="1"/>
    <xf numFmtId="0" fontId="6" fillId="0" borderId="5" xfId="0" applyFont="1" applyBorder="1"/>
    <xf numFmtId="0" fontId="3" fillId="0" borderId="0" xfId="0" applyFont="1"/>
    <xf numFmtId="165" fontId="8" fillId="0" borderId="0" xfId="0" applyNumberFormat="1" applyFont="1"/>
    <xf numFmtId="164" fontId="4" fillId="0" borderId="4" xfId="0" applyNumberFormat="1" applyFont="1" applyBorder="1"/>
    <xf numFmtId="0" fontId="9" fillId="0" borderId="0" xfId="0" applyFont="1"/>
    <xf numFmtId="0" fontId="10" fillId="0" borderId="0" xfId="0" applyFont="1"/>
    <xf numFmtId="164" fontId="4" fillId="0" borderId="5" xfId="0" applyNumberFormat="1" applyFont="1" applyBorder="1"/>
    <xf numFmtId="165" fontId="11" fillId="0" borderId="5" xfId="0" applyNumberFormat="1" applyFont="1" applyBorder="1"/>
    <xf numFmtId="0" fontId="1" fillId="0" borderId="0" xfId="0" applyFont="1" applyBorder="1"/>
    <xf numFmtId="0" fontId="0" fillId="0" borderId="0" xfId="0" applyBorder="1"/>
    <xf numFmtId="0" fontId="2" fillId="0" borderId="0" xfId="0" applyFont="1" applyBorder="1" applyAlignment="1">
      <alignment horizontal="center"/>
    </xf>
    <xf numFmtId="0" fontId="4" fillId="0" borderId="3" xfId="0" applyFont="1" applyBorder="1"/>
    <xf numFmtId="0" fontId="8" fillId="0" borderId="0" xfId="0" applyFont="1"/>
    <xf numFmtId="0" fontId="7" fillId="0" borderId="0" xfId="0" applyFont="1" applyFill="1" applyBorder="1"/>
    <xf numFmtId="0" fontId="12" fillId="0" borderId="0" xfId="0" applyFont="1"/>
    <xf numFmtId="0" fontId="12" fillId="0" borderId="0" xfId="0" applyFont="1" applyAlignment="1">
      <alignment horizontal="center"/>
    </xf>
    <xf numFmtId="0" fontId="13" fillId="0" borderId="0" xfId="0" applyFont="1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166" fontId="4" fillId="0" borderId="0" xfId="0" applyNumberFormat="1" applyFont="1"/>
    <xf numFmtId="165" fontId="4" fillId="0" borderId="0" xfId="0" applyNumberFormat="1" applyFont="1"/>
    <xf numFmtId="165" fontId="4" fillId="0" borderId="8" xfId="0" applyNumberFormat="1" applyFont="1" applyBorder="1"/>
    <xf numFmtId="165" fontId="4" fillId="0" borderId="5" xfId="0" applyNumberFormat="1" applyFont="1" applyBorder="1"/>
    <xf numFmtId="167" fontId="0" fillId="0" borderId="0" xfId="0" applyNumberFormat="1"/>
    <xf numFmtId="167" fontId="4" fillId="0" borderId="0" xfId="0" applyNumberFormat="1" applyFont="1"/>
    <xf numFmtId="168" fontId="4" fillId="0" borderId="0" xfId="0" applyNumberFormat="1" applyFont="1"/>
    <xf numFmtId="0" fontId="4" fillId="0" borderId="0" xfId="0" applyFont="1" applyAlignment="1">
      <alignment horizontal="center"/>
    </xf>
    <xf numFmtId="2" fontId="4" fillId="0" borderId="0" xfId="0" applyNumberFormat="1" applyFont="1"/>
    <xf numFmtId="2" fontId="0" fillId="0" borderId="0" xfId="0" applyNumberFormat="1"/>
    <xf numFmtId="2" fontId="4" fillId="0" borderId="0" xfId="0" applyNumberFormat="1" applyFont="1" applyBorder="1"/>
    <xf numFmtId="2" fontId="1" fillId="0" borderId="0" xfId="0" applyNumberFormat="1" applyFont="1" applyBorder="1"/>
    <xf numFmtId="0" fontId="4" fillId="0" borderId="0" xfId="0" applyFont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0" xfId="0" applyFont="1" applyFill="1"/>
    <xf numFmtId="0" fontId="4" fillId="0" borderId="0" xfId="0" applyFont="1" applyFill="1" applyBorder="1"/>
    <xf numFmtId="14" fontId="14" fillId="0" borderId="0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6"/>
  <sheetViews>
    <sheetView tabSelected="1" topLeftCell="A64" zoomScale="115" zoomScaleNormal="115" workbookViewId="0">
      <selection activeCell="E84" sqref="E84"/>
    </sheetView>
  </sheetViews>
  <sheetFormatPr defaultRowHeight="15"/>
  <cols>
    <col min="2" max="2" width="14.85546875" customWidth="1"/>
    <col min="3" max="3" width="12.42578125" customWidth="1"/>
    <col min="5" max="6" width="16.140625" customWidth="1"/>
    <col min="7" max="7" width="11.42578125" customWidth="1"/>
    <col min="8" max="8" width="14" customWidth="1"/>
    <col min="9" max="9" width="10.7109375" customWidth="1"/>
    <col min="10" max="11" width="18.42578125" customWidth="1"/>
    <col min="12" max="12" width="13.5703125" customWidth="1"/>
    <col min="13" max="13" width="13" customWidth="1"/>
    <col min="14" max="14" width="11.42578125" customWidth="1"/>
    <col min="15" max="16" width="15.5703125" customWidth="1"/>
    <col min="17" max="17" width="11.28515625" customWidth="1"/>
    <col min="18" max="18" width="12.28515625" customWidth="1"/>
    <col min="19" max="19" width="12.140625" customWidth="1"/>
    <col min="20" max="21" width="17.85546875" customWidth="1"/>
    <col min="22" max="22" width="12.140625" customWidth="1"/>
    <col min="23" max="23" width="16.140625" customWidth="1"/>
    <col min="24" max="24" width="16.28515625" customWidth="1"/>
    <col min="25" max="26" width="18.140625" customWidth="1"/>
  </cols>
  <sheetData>
    <row r="1" spans="1:28" ht="18.75">
      <c r="A1" s="1"/>
      <c r="B1" s="1"/>
      <c r="C1" s="1"/>
      <c r="D1" s="1"/>
      <c r="E1" s="53" t="s">
        <v>0</v>
      </c>
      <c r="F1" s="53"/>
      <c r="G1" s="53"/>
      <c r="H1" s="10"/>
      <c r="I1" s="11"/>
      <c r="J1" s="54" t="s">
        <v>0</v>
      </c>
      <c r="K1" s="54"/>
      <c r="L1" s="55"/>
      <c r="M1" s="1"/>
      <c r="N1" s="1"/>
      <c r="O1" s="1" t="s">
        <v>0</v>
      </c>
      <c r="P1" s="1"/>
      <c r="Q1" s="1"/>
      <c r="R1" s="10"/>
      <c r="S1" s="11"/>
      <c r="T1" s="11" t="s">
        <v>0</v>
      </c>
      <c r="U1" s="11"/>
      <c r="V1" s="32"/>
      <c r="W1" s="1"/>
      <c r="X1" s="1"/>
      <c r="Y1" s="1" t="s">
        <v>0</v>
      </c>
      <c r="Z1" s="1"/>
      <c r="AA1" s="1"/>
      <c r="AB1" s="38"/>
    </row>
    <row r="2" spans="1:28" ht="18.75">
      <c r="A2" s="1" t="s">
        <v>1</v>
      </c>
      <c r="B2" s="1"/>
      <c r="C2" s="1"/>
      <c r="D2" s="1"/>
      <c r="E2" s="4">
        <v>1382</v>
      </c>
      <c r="F2" s="4"/>
      <c r="G2" s="4" t="s">
        <v>2</v>
      </c>
      <c r="H2" s="12"/>
      <c r="I2" s="9"/>
      <c r="J2" s="20">
        <v>3556</v>
      </c>
      <c r="K2" s="20"/>
      <c r="L2" s="21" t="s">
        <v>2</v>
      </c>
      <c r="M2" s="1"/>
      <c r="N2" s="1"/>
      <c r="O2" s="4">
        <v>3052</v>
      </c>
      <c r="P2" s="4"/>
      <c r="Q2" s="4" t="s">
        <v>2</v>
      </c>
      <c r="R2" s="12"/>
      <c r="S2" s="9"/>
      <c r="T2" s="20">
        <v>1382</v>
      </c>
      <c r="U2" s="20"/>
      <c r="V2" s="13" t="s">
        <v>2</v>
      </c>
      <c r="W2" s="1"/>
      <c r="X2" s="1"/>
      <c r="Y2" s="4">
        <v>10000</v>
      </c>
      <c r="Z2" s="4"/>
      <c r="AA2" s="1" t="s">
        <v>2</v>
      </c>
      <c r="AB2" s="39"/>
    </row>
    <row r="3" spans="1:28" ht="21">
      <c r="A3" s="1"/>
      <c r="B3" s="1"/>
      <c r="C3" s="1"/>
      <c r="D3" s="1"/>
      <c r="E3" s="5" t="s">
        <v>10</v>
      </c>
      <c r="F3" s="5"/>
      <c r="G3" s="23">
        <f>E69/E2</f>
        <v>15.209790159189579</v>
      </c>
      <c r="H3" s="12"/>
      <c r="I3" s="9"/>
      <c r="J3" s="19" t="s">
        <v>11</v>
      </c>
      <c r="K3" s="19"/>
      <c r="L3" s="28">
        <f>J69/J2</f>
        <v>22.519775028121483</v>
      </c>
      <c r="M3" s="1"/>
      <c r="N3" s="1"/>
      <c r="O3" s="22" t="s">
        <v>12</v>
      </c>
      <c r="P3" s="22"/>
      <c r="Q3" s="23">
        <f>O69/O2</f>
        <v>28.386061598951507</v>
      </c>
      <c r="R3" s="12"/>
      <c r="S3" s="9"/>
      <c r="T3" s="19" t="s">
        <v>13</v>
      </c>
      <c r="U3" s="19"/>
      <c r="V3" s="44">
        <f>T69/T2</f>
        <v>27.570043415340088</v>
      </c>
      <c r="W3" s="1"/>
      <c r="X3" s="1"/>
      <c r="Y3" s="22" t="s">
        <v>14</v>
      </c>
      <c r="Z3" s="22"/>
      <c r="AA3" s="23">
        <f>Y69/Y2</f>
        <v>33.432662000000008</v>
      </c>
      <c r="AB3" s="39"/>
    </row>
    <row r="4" spans="1:28" ht="21">
      <c r="A4" s="5" t="s">
        <v>3</v>
      </c>
      <c r="B4" s="8" t="s">
        <v>4</v>
      </c>
      <c r="C4" s="1"/>
      <c r="D4" s="1"/>
      <c r="E4" s="1"/>
      <c r="F4" s="1"/>
      <c r="G4" s="6" t="s">
        <v>5</v>
      </c>
      <c r="H4" s="12"/>
      <c r="I4" s="9"/>
      <c r="J4" s="9"/>
      <c r="K4" s="9"/>
      <c r="L4" s="18" t="s">
        <v>5</v>
      </c>
      <c r="M4" s="1"/>
      <c r="N4" s="1"/>
      <c r="O4" s="1"/>
      <c r="P4" s="1"/>
      <c r="Q4" s="1" t="s">
        <v>5</v>
      </c>
      <c r="R4" s="12"/>
      <c r="S4" s="9"/>
      <c r="T4" s="9"/>
      <c r="U4" s="9"/>
      <c r="V4" s="13" t="s">
        <v>5</v>
      </c>
      <c r="W4" s="33"/>
      <c r="X4" s="22"/>
      <c r="Y4" s="1"/>
      <c r="Z4" s="1"/>
      <c r="AA4" s="1" t="s">
        <v>5</v>
      </c>
      <c r="AB4" s="39"/>
    </row>
    <row r="5" spans="1:28" ht="18.75">
      <c r="A5" s="1"/>
      <c r="B5" s="1"/>
      <c r="C5" s="1" t="s">
        <v>6</v>
      </c>
      <c r="D5" s="1" t="s">
        <v>7</v>
      </c>
      <c r="E5" s="6" t="s">
        <v>8</v>
      </c>
      <c r="F5" s="48" t="s">
        <v>15</v>
      </c>
      <c r="G5" s="1"/>
      <c r="H5" s="12" t="s">
        <v>6</v>
      </c>
      <c r="I5" s="9" t="s">
        <v>7</v>
      </c>
      <c r="J5" s="16" t="s">
        <v>8</v>
      </c>
      <c r="K5" s="48" t="s">
        <v>15</v>
      </c>
      <c r="L5" s="13"/>
      <c r="M5" s="1" t="s">
        <v>6</v>
      </c>
      <c r="N5" s="1" t="s">
        <v>7</v>
      </c>
      <c r="O5" s="7" t="s">
        <v>8</v>
      </c>
      <c r="P5" s="48" t="s">
        <v>15</v>
      </c>
      <c r="Q5" s="1"/>
      <c r="R5" s="12" t="s">
        <v>6</v>
      </c>
      <c r="S5" s="9" t="s">
        <v>7</v>
      </c>
      <c r="T5" s="16" t="s">
        <v>8</v>
      </c>
      <c r="U5" s="48" t="s">
        <v>15</v>
      </c>
      <c r="V5" s="13"/>
      <c r="W5" s="35" t="s">
        <v>6</v>
      </c>
      <c r="X5" s="35" t="s">
        <v>7</v>
      </c>
      <c r="Y5" s="36" t="s">
        <v>8</v>
      </c>
      <c r="Z5" s="48" t="s">
        <v>15</v>
      </c>
      <c r="AA5" s="1"/>
      <c r="AB5" s="39"/>
    </row>
    <row r="6" spans="1:28" ht="18.75">
      <c r="A6" s="1"/>
      <c r="B6" s="1"/>
      <c r="C6" s="1"/>
      <c r="D6" s="1"/>
      <c r="E6" s="1"/>
      <c r="F6" s="1"/>
      <c r="G6" s="1"/>
      <c r="H6" s="12"/>
      <c r="I6" s="9"/>
      <c r="J6" s="9"/>
      <c r="K6" s="9"/>
      <c r="L6" s="13"/>
      <c r="M6" s="1"/>
      <c r="N6" s="1"/>
      <c r="O6" s="1"/>
      <c r="P6" s="1"/>
      <c r="Q6" s="1"/>
      <c r="R6" s="12"/>
      <c r="S6" s="9"/>
      <c r="T6" s="9"/>
      <c r="U6" s="9"/>
      <c r="V6" s="13"/>
      <c r="AB6" s="39"/>
    </row>
    <row r="7" spans="1:28" ht="18.75">
      <c r="A7" s="1"/>
      <c r="B7" s="1"/>
      <c r="C7" s="1"/>
      <c r="D7" s="1"/>
      <c r="E7" s="1"/>
      <c r="F7" s="1"/>
      <c r="G7" s="2"/>
      <c r="H7" s="12"/>
      <c r="I7" s="9"/>
      <c r="J7" s="9"/>
      <c r="K7" s="9"/>
      <c r="L7" s="13"/>
      <c r="M7" s="1"/>
      <c r="N7" s="1"/>
      <c r="O7" s="1"/>
      <c r="P7" s="1"/>
      <c r="Q7" s="1"/>
      <c r="R7" s="12"/>
      <c r="S7" s="9"/>
      <c r="T7" s="9"/>
      <c r="U7" s="9"/>
      <c r="V7" s="13"/>
      <c r="AB7" s="39"/>
    </row>
    <row r="8" spans="1:28" ht="21">
      <c r="A8" s="3">
        <v>15</v>
      </c>
      <c r="B8" s="17">
        <v>44298</v>
      </c>
      <c r="C8" s="1">
        <v>125.9</v>
      </c>
      <c r="D8" s="1">
        <v>0.46</v>
      </c>
      <c r="E8" s="1">
        <f t="shared" ref="E8:E40" si="0">SUM(C8:D8)</f>
        <v>126.36</v>
      </c>
      <c r="F8" s="49">
        <f>C8*100/E8</f>
        <v>99.635960747071863</v>
      </c>
      <c r="G8" s="2">
        <f>E8/E2</f>
        <v>9.1432706222865409E-2</v>
      </c>
      <c r="H8" s="12"/>
      <c r="I8" s="9"/>
      <c r="J8" s="9"/>
      <c r="K8" s="9"/>
      <c r="L8" s="13"/>
      <c r="M8" s="1"/>
      <c r="N8" s="1"/>
      <c r="O8" s="1"/>
      <c r="P8" s="1"/>
      <c r="Q8" s="1"/>
      <c r="R8" s="12"/>
      <c r="S8" s="9"/>
      <c r="T8" s="9"/>
      <c r="U8" s="9"/>
      <c r="V8" s="13"/>
      <c r="AB8" s="39"/>
    </row>
    <row r="9" spans="1:28" ht="21">
      <c r="A9" s="3"/>
      <c r="B9" s="17">
        <v>44304</v>
      </c>
      <c r="C9" s="1"/>
      <c r="D9" s="1"/>
      <c r="E9" s="1"/>
      <c r="F9" s="49"/>
      <c r="G9" s="2"/>
      <c r="H9" s="12"/>
      <c r="I9" s="9"/>
      <c r="J9" s="9"/>
      <c r="K9" s="9"/>
      <c r="L9" s="13"/>
      <c r="M9" s="1"/>
      <c r="N9" s="1"/>
      <c r="O9" s="1"/>
      <c r="P9" s="1"/>
      <c r="Q9" s="1"/>
      <c r="R9" s="12"/>
      <c r="S9" s="9"/>
      <c r="T9" s="29"/>
      <c r="U9" s="29"/>
      <c r="V9" s="13"/>
      <c r="W9" s="31"/>
      <c r="X9" s="30"/>
      <c r="AB9" s="39"/>
    </row>
    <row r="10" spans="1:28" ht="21">
      <c r="A10" s="3">
        <v>16</v>
      </c>
      <c r="B10" s="17">
        <v>44305</v>
      </c>
      <c r="C10" s="1">
        <v>232.4</v>
      </c>
      <c r="D10" s="1"/>
      <c r="E10" s="1">
        <f t="shared" si="0"/>
        <v>232.4</v>
      </c>
      <c r="F10" s="49">
        <f t="shared" ref="F10:F46" si="1">C10*100/E10</f>
        <v>100</v>
      </c>
      <c r="G10" s="2">
        <f>E10/E2</f>
        <v>0.16816208393632417</v>
      </c>
      <c r="H10" s="12">
        <v>62.08</v>
      </c>
      <c r="I10" s="9">
        <v>10.44</v>
      </c>
      <c r="J10" s="9">
        <f t="shared" ref="J10:J62" si="2">SUM(H10:I10)</f>
        <v>72.52</v>
      </c>
      <c r="K10" s="51">
        <f>H10*100/J10</f>
        <v>85.603971318257038</v>
      </c>
      <c r="L10" s="27">
        <f t="shared" ref="L10:L62" si="3">J10/$J$2</f>
        <v>2.0393700787401575E-2</v>
      </c>
      <c r="M10" s="1"/>
      <c r="N10" s="1"/>
      <c r="O10" s="1"/>
      <c r="P10" s="1"/>
      <c r="Q10" s="1"/>
      <c r="R10" s="12">
        <v>27.58</v>
      </c>
      <c r="S10" s="9">
        <v>10.32</v>
      </c>
      <c r="T10" s="29">
        <f t="shared" ref="T10:T62" si="4">SUM(R10:S10)</f>
        <v>37.9</v>
      </c>
      <c r="U10" s="52">
        <f>R10*100/T10</f>
        <v>72.770448548812666</v>
      </c>
      <c r="V10" s="27">
        <f>T10/T2</f>
        <v>2.7424023154848046E-2</v>
      </c>
      <c r="W10" s="37">
        <v>76.88</v>
      </c>
      <c r="X10" s="9">
        <v>54.76</v>
      </c>
      <c r="Y10" s="1">
        <f t="shared" ref="Y10:Y12" si="5">SUM(W10:X10)</f>
        <v>131.63999999999999</v>
      </c>
      <c r="Z10" s="49">
        <f>W10*100/Y10</f>
        <v>58.401701610452754</v>
      </c>
      <c r="AA10" s="45">
        <f>Y10/Y2</f>
        <v>1.3163999999999999E-2</v>
      </c>
      <c r="AB10" s="39"/>
    </row>
    <row r="11" spans="1:28" ht="21">
      <c r="A11" s="3"/>
      <c r="B11" s="17">
        <v>44311</v>
      </c>
      <c r="C11" s="1"/>
      <c r="D11" s="1"/>
      <c r="E11" s="1"/>
      <c r="F11" s="49"/>
      <c r="G11" s="2"/>
      <c r="H11" s="12"/>
      <c r="I11" s="9"/>
      <c r="J11" s="9"/>
      <c r="K11" s="51"/>
      <c r="L11" s="27"/>
      <c r="M11" s="1"/>
      <c r="N11" s="1"/>
      <c r="O11" s="1"/>
      <c r="P11" s="1"/>
      <c r="Q11" s="1"/>
      <c r="R11" s="12"/>
      <c r="S11" s="9"/>
      <c r="T11" s="29"/>
      <c r="U11" s="52"/>
      <c r="V11" s="27"/>
      <c r="W11" s="31"/>
      <c r="X11" s="30"/>
      <c r="Y11" s="1"/>
      <c r="Z11" s="49"/>
      <c r="AA11" s="45"/>
      <c r="AB11" s="39"/>
    </row>
    <row r="12" spans="1:28" ht="21">
      <c r="A12" s="3">
        <v>17</v>
      </c>
      <c r="B12" s="17">
        <v>44312</v>
      </c>
      <c r="C12" s="1">
        <v>640</v>
      </c>
      <c r="D12" s="1"/>
      <c r="E12" s="1">
        <f t="shared" si="0"/>
        <v>640</v>
      </c>
      <c r="F12" s="49">
        <f t="shared" si="1"/>
        <v>100</v>
      </c>
      <c r="G12" s="2">
        <f t="shared" ref="G12:G32" si="6">E12/$E$2</f>
        <v>0.4630969609261939</v>
      </c>
      <c r="H12" s="12">
        <v>538.4</v>
      </c>
      <c r="I12" s="9">
        <v>56.33</v>
      </c>
      <c r="J12" s="9">
        <f t="shared" si="2"/>
        <v>594.73</v>
      </c>
      <c r="K12" s="51">
        <f t="shared" ref="K12:K46" si="7">H12*100/J12</f>
        <v>90.528475106350783</v>
      </c>
      <c r="L12" s="27">
        <f t="shared" si="3"/>
        <v>0.16724690663667041</v>
      </c>
      <c r="M12" s="1">
        <v>2.66</v>
      </c>
      <c r="N12" s="1"/>
      <c r="O12" s="1"/>
      <c r="P12" s="1"/>
      <c r="Q12" s="1"/>
      <c r="R12" s="12">
        <v>436.46</v>
      </c>
      <c r="S12" s="9">
        <v>110.16</v>
      </c>
      <c r="T12" s="29">
        <f t="shared" si="4"/>
        <v>546.62</v>
      </c>
      <c r="U12" s="52">
        <f t="shared" ref="U12:U46" si="8">R12*100/T12</f>
        <v>79.847060114887853</v>
      </c>
      <c r="V12" s="27">
        <f>T12/T2</f>
        <v>0.39552821997105642</v>
      </c>
      <c r="W12" s="37">
        <v>4686.72</v>
      </c>
      <c r="X12" s="9">
        <v>1435.24</v>
      </c>
      <c r="Y12" s="1">
        <f t="shared" si="5"/>
        <v>6121.96</v>
      </c>
      <c r="Z12" s="49">
        <f t="shared" ref="Z12:Z46" si="9">W12*100/Y12</f>
        <v>76.555874262491102</v>
      </c>
      <c r="AA12" s="45">
        <f>Y12/Y2</f>
        <v>0.61219599999999996</v>
      </c>
      <c r="AB12" s="39"/>
    </row>
    <row r="13" spans="1:28" ht="21">
      <c r="A13" s="3"/>
      <c r="B13" s="17">
        <v>44318</v>
      </c>
      <c r="C13" s="1"/>
      <c r="D13" s="1"/>
      <c r="E13" s="1"/>
      <c r="F13" s="49"/>
      <c r="G13" s="2"/>
      <c r="H13" s="12"/>
      <c r="I13" s="9"/>
      <c r="J13" s="9"/>
      <c r="K13" s="51"/>
      <c r="L13" s="27"/>
      <c r="M13" s="1"/>
      <c r="N13" s="1"/>
      <c r="O13" s="1"/>
      <c r="P13" s="1"/>
      <c r="Q13" s="1"/>
      <c r="R13" s="12"/>
      <c r="S13" s="9"/>
      <c r="T13" s="29"/>
      <c r="U13" s="52"/>
      <c r="V13" s="27"/>
      <c r="W13" s="37"/>
      <c r="X13" s="9"/>
      <c r="Y13" s="1"/>
      <c r="Z13" s="49"/>
      <c r="AA13" s="46"/>
      <c r="AB13" s="39"/>
    </row>
    <row r="14" spans="1:28" ht="21">
      <c r="A14" s="3">
        <v>18</v>
      </c>
      <c r="B14" s="17">
        <v>44319</v>
      </c>
      <c r="C14" s="1">
        <v>882.6</v>
      </c>
      <c r="D14" s="1"/>
      <c r="E14" s="1">
        <f t="shared" si="0"/>
        <v>882.6</v>
      </c>
      <c r="F14" s="49">
        <f t="shared" si="1"/>
        <v>100</v>
      </c>
      <c r="G14" s="2">
        <f t="shared" si="6"/>
        <v>0.63863965267727929</v>
      </c>
      <c r="H14" s="12">
        <v>1910.74</v>
      </c>
      <c r="I14" s="9">
        <v>102.64</v>
      </c>
      <c r="J14" s="9">
        <f t="shared" si="2"/>
        <v>2013.38</v>
      </c>
      <c r="K14" s="51">
        <f t="shared" si="7"/>
        <v>94.902104918097919</v>
      </c>
      <c r="L14" s="27">
        <f t="shared" si="3"/>
        <v>0.56619235095613052</v>
      </c>
      <c r="M14" s="1">
        <v>124.26</v>
      </c>
      <c r="N14" s="1">
        <v>36.35</v>
      </c>
      <c r="O14" s="1">
        <f t="shared" ref="O14:O62" si="10">SUM(M14:N14)</f>
        <v>160.61000000000001</v>
      </c>
      <c r="P14" s="49">
        <f>M14*100/O14</f>
        <v>77.367536267978323</v>
      </c>
      <c r="Q14" s="2">
        <f t="shared" ref="Q14:Q62" si="11">O14/$O$2</f>
        <v>5.2624508519003937E-2</v>
      </c>
      <c r="R14" s="12">
        <v>1028.8800000000001</v>
      </c>
      <c r="S14" s="9">
        <v>200.4</v>
      </c>
      <c r="T14" s="29">
        <f t="shared" si="4"/>
        <v>1229.2800000000002</v>
      </c>
      <c r="U14" s="52">
        <f t="shared" si="8"/>
        <v>83.697774306911356</v>
      </c>
      <c r="V14" s="27">
        <f>T14/T2</f>
        <v>0.88949348769898717</v>
      </c>
      <c r="W14" s="37">
        <v>11283.08</v>
      </c>
      <c r="X14" s="9">
        <v>2365.38</v>
      </c>
      <c r="Y14" s="1">
        <f t="shared" ref="Y14" si="12">SUM(W14:X14)</f>
        <v>13648.46</v>
      </c>
      <c r="Z14" s="49">
        <f t="shared" si="9"/>
        <v>82.66925352750421</v>
      </c>
      <c r="AA14" s="2">
        <f>Y14/Y2</f>
        <v>1.364846</v>
      </c>
      <c r="AB14" s="39"/>
    </row>
    <row r="15" spans="1:28" ht="21">
      <c r="A15" s="3"/>
      <c r="B15" s="17">
        <v>44325</v>
      </c>
      <c r="C15" s="1"/>
      <c r="D15" s="1"/>
      <c r="E15" s="1"/>
      <c r="F15" s="49"/>
      <c r="G15" s="2"/>
      <c r="H15" s="12"/>
      <c r="I15" s="9"/>
      <c r="J15" s="9"/>
      <c r="K15" s="51"/>
      <c r="L15" s="27"/>
      <c r="M15" s="1"/>
      <c r="N15" s="1"/>
      <c r="O15" s="1"/>
      <c r="P15" s="49"/>
      <c r="Q15" s="2"/>
      <c r="R15" s="12"/>
      <c r="S15" s="9"/>
      <c r="T15" s="29"/>
      <c r="U15" s="52"/>
      <c r="V15" s="27"/>
      <c r="W15" s="37"/>
      <c r="X15" s="9"/>
      <c r="Y15" s="1"/>
      <c r="Z15" s="49"/>
      <c r="AA15" s="46"/>
      <c r="AB15" s="39"/>
    </row>
    <row r="16" spans="1:28" ht="21">
      <c r="A16" s="3">
        <v>19</v>
      </c>
      <c r="B16" s="17">
        <v>44326</v>
      </c>
      <c r="C16" s="1">
        <v>1275.48</v>
      </c>
      <c r="D16" s="1"/>
      <c r="E16" s="1">
        <f t="shared" si="0"/>
        <v>1275.48</v>
      </c>
      <c r="F16" s="49">
        <f t="shared" si="1"/>
        <v>100</v>
      </c>
      <c r="G16" s="2">
        <f t="shared" si="6"/>
        <v>0.92292329956584662</v>
      </c>
      <c r="H16" s="12">
        <v>3641.12</v>
      </c>
      <c r="I16" s="9">
        <v>139.36000000000001</v>
      </c>
      <c r="J16" s="9">
        <f t="shared" si="2"/>
        <v>3780.48</v>
      </c>
      <c r="K16" s="51">
        <f t="shared" si="7"/>
        <v>96.313695615371586</v>
      </c>
      <c r="L16" s="27">
        <f t="shared" si="3"/>
        <v>1.063127109111361</v>
      </c>
      <c r="M16" s="1">
        <v>1477.92</v>
      </c>
      <c r="N16" s="1">
        <v>310.39999999999998</v>
      </c>
      <c r="O16" s="1">
        <f t="shared" si="10"/>
        <v>1788.3200000000002</v>
      </c>
      <c r="P16" s="49">
        <f t="shared" ref="P16:P46" si="13">M16*100/O16</f>
        <v>82.642927440279138</v>
      </c>
      <c r="Q16" s="2">
        <f t="shared" si="11"/>
        <v>0.58595019659239844</v>
      </c>
      <c r="R16" s="12">
        <v>1523.08</v>
      </c>
      <c r="S16" s="9">
        <v>104.47</v>
      </c>
      <c r="T16" s="29">
        <f t="shared" si="4"/>
        <v>1627.55</v>
      </c>
      <c r="U16" s="52">
        <f t="shared" si="8"/>
        <v>93.58114958065805</v>
      </c>
      <c r="V16" s="27">
        <f>T16/T2</f>
        <v>1.1776772793053545</v>
      </c>
      <c r="W16" s="37">
        <v>7740.48</v>
      </c>
      <c r="X16" s="9">
        <v>1203.79</v>
      </c>
      <c r="Y16" s="1">
        <f t="shared" ref="Y16" si="14">SUM(W16:X16)</f>
        <v>8944.27</v>
      </c>
      <c r="Z16" s="49">
        <f t="shared" si="9"/>
        <v>86.541215772779665</v>
      </c>
      <c r="AA16" s="2">
        <f>Y16/Y2</f>
        <v>0.89442700000000008</v>
      </c>
      <c r="AB16" s="39"/>
    </row>
    <row r="17" spans="1:28" ht="21">
      <c r="A17" s="3"/>
      <c r="B17" s="17">
        <v>44332</v>
      </c>
      <c r="C17" s="1"/>
      <c r="D17" s="1"/>
      <c r="E17" s="1"/>
      <c r="F17" s="49"/>
      <c r="G17" s="2"/>
      <c r="H17" s="12"/>
      <c r="I17" s="9"/>
      <c r="J17" s="9"/>
      <c r="K17" s="51"/>
      <c r="L17" s="27"/>
      <c r="M17" s="1"/>
      <c r="N17" s="1"/>
      <c r="O17" s="1"/>
      <c r="P17" s="49"/>
      <c r="Q17" s="2"/>
      <c r="R17" s="12"/>
      <c r="S17" s="9"/>
      <c r="T17" s="29"/>
      <c r="U17" s="52"/>
      <c r="V17" s="27"/>
      <c r="W17" s="37"/>
      <c r="X17" s="9"/>
      <c r="Y17" s="1"/>
      <c r="Z17" s="49"/>
      <c r="AA17" s="1"/>
      <c r="AB17" s="39"/>
    </row>
    <row r="18" spans="1:28" ht="21">
      <c r="A18" s="3">
        <v>20</v>
      </c>
      <c r="B18" s="17">
        <v>44333</v>
      </c>
      <c r="C18" s="1">
        <v>1088</v>
      </c>
      <c r="D18" s="1">
        <v>1.28</v>
      </c>
      <c r="E18" s="1">
        <f t="shared" si="0"/>
        <v>1089.28</v>
      </c>
      <c r="F18" s="49">
        <f t="shared" si="1"/>
        <v>99.882491186839019</v>
      </c>
      <c r="G18" s="2">
        <f t="shared" si="6"/>
        <v>0.78819102749638204</v>
      </c>
      <c r="H18" s="12">
        <v>4218.03</v>
      </c>
      <c r="I18" s="9">
        <v>133.1</v>
      </c>
      <c r="J18" s="9">
        <f t="shared" si="2"/>
        <v>4351.13</v>
      </c>
      <c r="K18" s="51">
        <f t="shared" si="7"/>
        <v>96.941024515470687</v>
      </c>
      <c r="L18" s="27">
        <f t="shared" si="3"/>
        <v>1.2236023622047245</v>
      </c>
      <c r="M18" s="1">
        <v>3547.1</v>
      </c>
      <c r="N18" s="1">
        <v>200</v>
      </c>
      <c r="O18" s="1">
        <f t="shared" si="10"/>
        <v>3747.1</v>
      </c>
      <c r="P18" s="49">
        <f t="shared" si="13"/>
        <v>94.662539030183339</v>
      </c>
      <c r="Q18" s="2">
        <f t="shared" si="11"/>
        <v>1.2277522935779817</v>
      </c>
      <c r="R18" s="12">
        <v>1639.28</v>
      </c>
      <c r="S18" s="9">
        <v>201.74</v>
      </c>
      <c r="T18" s="29">
        <f t="shared" si="4"/>
        <v>1841.02</v>
      </c>
      <c r="U18" s="52">
        <f t="shared" si="8"/>
        <v>89.041944139661709</v>
      </c>
      <c r="V18" s="27">
        <f>T18/T2</f>
        <v>1.3321418234442837</v>
      </c>
      <c r="W18" s="37">
        <v>6603.12</v>
      </c>
      <c r="X18" s="9">
        <v>1191.1300000000001</v>
      </c>
      <c r="Y18" s="1">
        <f t="shared" ref="Y18" si="15">SUM(W18:X18)</f>
        <v>7794.25</v>
      </c>
      <c r="Z18" s="49">
        <f t="shared" si="9"/>
        <v>84.717836866921132</v>
      </c>
      <c r="AA18" s="2">
        <f>Y18/Y2</f>
        <v>0.77942500000000003</v>
      </c>
      <c r="AB18" s="39"/>
    </row>
    <row r="19" spans="1:28" ht="21">
      <c r="A19" s="3"/>
      <c r="B19" s="17">
        <v>44339</v>
      </c>
      <c r="C19" s="1"/>
      <c r="D19" s="1"/>
      <c r="E19" s="1"/>
      <c r="F19" s="49"/>
      <c r="G19" s="2"/>
      <c r="H19" s="12"/>
      <c r="I19" s="9"/>
      <c r="J19" s="9"/>
      <c r="K19" s="51"/>
      <c r="L19" s="27"/>
      <c r="M19" s="1"/>
      <c r="N19" s="1"/>
      <c r="O19" s="1"/>
      <c r="P19" s="49"/>
      <c r="Q19" s="2"/>
      <c r="R19" s="12"/>
      <c r="S19" s="9"/>
      <c r="T19" s="29"/>
      <c r="U19" s="52"/>
      <c r="V19" s="27"/>
      <c r="W19" s="37"/>
      <c r="X19" s="9"/>
      <c r="Y19" s="1"/>
      <c r="Z19" s="49"/>
      <c r="AA19" s="1"/>
      <c r="AB19" s="39"/>
    </row>
    <row r="20" spans="1:28" ht="21">
      <c r="A20" s="3">
        <v>21</v>
      </c>
      <c r="B20" s="17">
        <v>44340</v>
      </c>
      <c r="C20" s="1">
        <v>916.68</v>
      </c>
      <c r="D20" s="1">
        <v>0.33</v>
      </c>
      <c r="E20" s="1">
        <f t="shared" si="0"/>
        <v>917.01</v>
      </c>
      <c r="F20" s="49">
        <f t="shared" si="1"/>
        <v>99.964013478588015</v>
      </c>
      <c r="G20" s="2">
        <f t="shared" si="6"/>
        <v>0.66353835021707674</v>
      </c>
      <c r="H20" s="12">
        <v>3923.24</v>
      </c>
      <c r="I20" s="9">
        <v>118.97</v>
      </c>
      <c r="J20" s="9">
        <f t="shared" si="2"/>
        <v>4042.2099999999996</v>
      </c>
      <c r="K20" s="51">
        <f t="shared" si="7"/>
        <v>97.056808033229359</v>
      </c>
      <c r="L20" s="27">
        <f t="shared" si="3"/>
        <v>1.1367294713160854</v>
      </c>
      <c r="M20" s="1">
        <v>4838.5</v>
      </c>
      <c r="N20" s="1">
        <v>150.44999999999999</v>
      </c>
      <c r="O20" s="1">
        <f t="shared" si="10"/>
        <v>4988.95</v>
      </c>
      <c r="P20" s="49">
        <f t="shared" si="13"/>
        <v>96.984335381192437</v>
      </c>
      <c r="Q20" s="2">
        <f t="shared" si="11"/>
        <v>1.6346494102228046</v>
      </c>
      <c r="R20" s="12">
        <v>1737.74</v>
      </c>
      <c r="S20" s="9">
        <v>350.45</v>
      </c>
      <c r="T20" s="29">
        <f t="shared" si="4"/>
        <v>2088.19</v>
      </c>
      <c r="U20" s="52">
        <f t="shared" si="8"/>
        <v>83.217523309660521</v>
      </c>
      <c r="V20" s="27">
        <f>T20/T2</f>
        <v>1.5109913169319826</v>
      </c>
      <c r="W20" s="37">
        <v>16551.54</v>
      </c>
      <c r="X20" s="9">
        <v>2457.8200000000002</v>
      </c>
      <c r="Y20" s="1">
        <f t="shared" ref="Y20" si="16">SUM(W20:X20)</f>
        <v>19009.36</v>
      </c>
      <c r="Z20" s="49">
        <f t="shared" si="9"/>
        <v>87.070474755594077</v>
      </c>
      <c r="AA20" s="2">
        <f>Y20/Y2</f>
        <v>1.900936</v>
      </c>
      <c r="AB20" s="39"/>
    </row>
    <row r="21" spans="1:28" ht="21">
      <c r="A21" s="3"/>
      <c r="B21" s="17">
        <v>44346</v>
      </c>
      <c r="C21" s="1"/>
      <c r="D21" s="1"/>
      <c r="E21" s="1"/>
      <c r="F21" s="49"/>
      <c r="G21" s="2"/>
      <c r="H21" s="12"/>
      <c r="I21" s="9"/>
      <c r="J21" s="9"/>
      <c r="K21" s="51"/>
      <c r="L21" s="27"/>
      <c r="M21" s="1"/>
      <c r="N21" s="1"/>
      <c r="O21" s="1"/>
      <c r="P21" s="49"/>
      <c r="Q21" s="2"/>
      <c r="R21" s="12"/>
      <c r="S21" s="9"/>
      <c r="T21" s="29"/>
      <c r="U21" s="52"/>
      <c r="V21" s="27"/>
      <c r="W21" s="37"/>
      <c r="X21" s="9"/>
      <c r="Y21" s="1"/>
      <c r="Z21" s="49"/>
      <c r="AA21" s="1"/>
      <c r="AB21" s="39"/>
    </row>
    <row r="22" spans="1:28" ht="21">
      <c r="A22" s="3">
        <v>22</v>
      </c>
      <c r="B22" s="17">
        <v>44347</v>
      </c>
      <c r="C22" s="1">
        <v>1092.78</v>
      </c>
      <c r="D22" s="1">
        <v>20.04</v>
      </c>
      <c r="E22" s="1">
        <f t="shared" si="0"/>
        <v>1112.82</v>
      </c>
      <c r="F22" s="49">
        <f t="shared" si="1"/>
        <v>98.199169677036721</v>
      </c>
      <c r="G22" s="2">
        <f t="shared" si="6"/>
        <v>0.80522431259044858</v>
      </c>
      <c r="H22" s="12">
        <v>4774.54</v>
      </c>
      <c r="I22" s="9">
        <v>351.02</v>
      </c>
      <c r="J22" s="9">
        <f t="shared" si="2"/>
        <v>5125.5599999999995</v>
      </c>
      <c r="K22" s="51">
        <f t="shared" si="7"/>
        <v>93.151577583717696</v>
      </c>
      <c r="L22" s="27">
        <f t="shared" si="3"/>
        <v>1.4413835770528682</v>
      </c>
      <c r="M22" s="1">
        <v>5027.7</v>
      </c>
      <c r="N22" s="1">
        <v>179.08</v>
      </c>
      <c r="O22" s="1">
        <f t="shared" si="10"/>
        <v>5206.78</v>
      </c>
      <c r="P22" s="49">
        <f t="shared" si="13"/>
        <v>96.560638244750123</v>
      </c>
      <c r="Q22" s="2">
        <f t="shared" si="11"/>
        <v>1.7060222804718217</v>
      </c>
      <c r="R22" s="12">
        <v>2167.6</v>
      </c>
      <c r="S22" s="9">
        <v>259.27999999999997</v>
      </c>
      <c r="T22" s="29">
        <f t="shared" si="4"/>
        <v>2426.88</v>
      </c>
      <c r="U22" s="52">
        <f t="shared" si="8"/>
        <v>89.316323839662445</v>
      </c>
      <c r="V22" s="27">
        <f>T22/T2</f>
        <v>1.7560636758321275</v>
      </c>
      <c r="W22" s="37">
        <v>15494</v>
      </c>
      <c r="X22" s="9">
        <v>1952.7</v>
      </c>
      <c r="Y22" s="1">
        <f t="shared" ref="Y22" si="17">SUM(W22:X22)</f>
        <v>17446.7</v>
      </c>
      <c r="Z22" s="49">
        <f t="shared" si="9"/>
        <v>88.807625510841589</v>
      </c>
      <c r="AA22" s="47">
        <f>Y22/Y2</f>
        <v>1.7446700000000002</v>
      </c>
      <c r="AB22" s="39"/>
    </row>
    <row r="23" spans="1:28" ht="21">
      <c r="A23" s="3"/>
      <c r="B23" s="17">
        <v>44353</v>
      </c>
      <c r="C23" s="1"/>
      <c r="D23" s="1"/>
      <c r="E23" s="1"/>
      <c r="F23" s="49"/>
      <c r="G23" s="2"/>
      <c r="H23" s="12"/>
      <c r="I23" s="9"/>
      <c r="J23" s="9"/>
      <c r="K23" s="51"/>
      <c r="L23" s="27"/>
      <c r="M23" s="1"/>
      <c r="N23" s="1"/>
      <c r="O23" s="1"/>
      <c r="P23" s="49"/>
      <c r="Q23" s="2"/>
      <c r="R23" s="12"/>
      <c r="S23" s="9"/>
      <c r="T23" s="29"/>
      <c r="U23" s="52"/>
      <c r="V23" s="27"/>
      <c r="W23" s="37"/>
      <c r="X23" s="9"/>
      <c r="Y23" s="1"/>
      <c r="Z23" s="49"/>
      <c r="AA23" s="1"/>
      <c r="AB23" s="39"/>
    </row>
    <row r="24" spans="1:28" ht="21">
      <c r="A24" s="3">
        <v>23</v>
      </c>
      <c r="B24" s="17">
        <v>44354</v>
      </c>
      <c r="C24" s="1">
        <v>1076</v>
      </c>
      <c r="D24" s="1">
        <v>1.22</v>
      </c>
      <c r="E24" s="1">
        <f t="shared" si="0"/>
        <v>1077.22</v>
      </c>
      <c r="F24" s="49">
        <f t="shared" si="1"/>
        <v>99.886745511594654</v>
      </c>
      <c r="G24" s="2">
        <f t="shared" si="6"/>
        <v>0.77946454413892907</v>
      </c>
      <c r="H24" s="12">
        <v>4267.92</v>
      </c>
      <c r="I24" s="9">
        <v>343.36</v>
      </c>
      <c r="J24" s="9">
        <f t="shared" si="2"/>
        <v>4611.28</v>
      </c>
      <c r="K24" s="51">
        <f t="shared" si="7"/>
        <v>92.553911278430292</v>
      </c>
      <c r="L24" s="27">
        <f t="shared" si="3"/>
        <v>1.2967604049493813</v>
      </c>
      <c r="M24" s="1">
        <v>6742.72</v>
      </c>
      <c r="N24" s="1">
        <v>200</v>
      </c>
      <c r="O24" s="1">
        <f t="shared" si="10"/>
        <v>6942.72</v>
      </c>
      <c r="P24" s="49">
        <f t="shared" si="13"/>
        <v>97.119284660766965</v>
      </c>
      <c r="Q24" s="2">
        <f t="shared" si="11"/>
        <v>2.2748099606815204</v>
      </c>
      <c r="R24" s="12">
        <v>1936</v>
      </c>
      <c r="S24" s="9">
        <v>225.82</v>
      </c>
      <c r="T24" s="29">
        <f t="shared" si="4"/>
        <v>2161.8200000000002</v>
      </c>
      <c r="U24" s="52">
        <f t="shared" si="8"/>
        <v>89.554171947710714</v>
      </c>
      <c r="V24" s="27">
        <f>T24/T2</f>
        <v>1.5642691751085385</v>
      </c>
      <c r="W24" s="37">
        <v>19024.64</v>
      </c>
      <c r="X24" s="9">
        <v>2234.06</v>
      </c>
      <c r="Y24" s="1">
        <f t="shared" ref="Y24" si="18">SUM(W24:X24)</f>
        <v>21258.7</v>
      </c>
      <c r="Z24" s="49">
        <f t="shared" si="9"/>
        <v>89.491078946501901</v>
      </c>
      <c r="AA24" s="1">
        <f>Y24/Y2</f>
        <v>2.1258699999999999</v>
      </c>
      <c r="AB24" s="39"/>
    </row>
    <row r="25" spans="1:28" ht="21">
      <c r="A25" s="3"/>
      <c r="B25" s="17">
        <v>44360</v>
      </c>
      <c r="C25" s="1"/>
      <c r="D25" s="1"/>
      <c r="E25" s="1"/>
      <c r="F25" s="49"/>
      <c r="G25" s="2"/>
      <c r="H25" s="12"/>
      <c r="I25" s="9"/>
      <c r="J25" s="9"/>
      <c r="K25" s="51"/>
      <c r="L25" s="27"/>
      <c r="M25" s="1"/>
      <c r="N25" s="1"/>
      <c r="O25" s="1"/>
      <c r="P25" s="49"/>
      <c r="Q25" s="2"/>
      <c r="R25" s="12"/>
      <c r="S25" s="9"/>
      <c r="T25" s="29"/>
      <c r="U25" s="52"/>
      <c r="V25" s="27"/>
      <c r="W25" s="37"/>
      <c r="X25" s="9"/>
      <c r="Y25" s="1"/>
      <c r="Z25" s="49"/>
      <c r="AA25" s="1"/>
      <c r="AB25" s="39"/>
    </row>
    <row r="26" spans="1:28" ht="21">
      <c r="A26" s="3">
        <v>24</v>
      </c>
      <c r="B26" s="17">
        <v>44361</v>
      </c>
      <c r="C26" s="1">
        <v>1072.4000000000001</v>
      </c>
      <c r="D26" s="1">
        <v>2.04</v>
      </c>
      <c r="E26" s="1">
        <f t="shared" si="0"/>
        <v>1074.44</v>
      </c>
      <c r="F26" s="49">
        <f t="shared" si="1"/>
        <v>99.810133651018219</v>
      </c>
      <c r="G26" s="2">
        <f t="shared" si="6"/>
        <v>0.77745296671490594</v>
      </c>
      <c r="H26" s="12">
        <v>4379.1000000000004</v>
      </c>
      <c r="I26" s="9">
        <v>281.02</v>
      </c>
      <c r="J26" s="9">
        <f t="shared" si="2"/>
        <v>4660.1200000000008</v>
      </c>
      <c r="K26" s="51">
        <f t="shared" si="7"/>
        <v>93.969683184124008</v>
      </c>
      <c r="L26" s="27">
        <f t="shared" si="3"/>
        <v>1.3104949381327335</v>
      </c>
      <c r="M26" s="1">
        <v>6456.68</v>
      </c>
      <c r="N26" s="1">
        <v>200.52</v>
      </c>
      <c r="O26" s="1">
        <f t="shared" si="10"/>
        <v>6657.2000000000007</v>
      </c>
      <c r="P26" s="49">
        <f t="shared" si="13"/>
        <v>96.987922850447632</v>
      </c>
      <c r="Q26" s="2">
        <f t="shared" si="11"/>
        <v>2.1812581913499347</v>
      </c>
      <c r="R26" s="12">
        <v>1871.37</v>
      </c>
      <c r="S26" s="9">
        <v>207</v>
      </c>
      <c r="T26" s="29">
        <f t="shared" si="4"/>
        <v>2078.37</v>
      </c>
      <c r="U26" s="52">
        <f t="shared" si="8"/>
        <v>90.040271943879105</v>
      </c>
      <c r="V26" s="27">
        <f>T26/T2</f>
        <v>1.5038856729377712</v>
      </c>
      <c r="W26" s="37">
        <v>15915.04</v>
      </c>
      <c r="X26" s="9">
        <v>2777.76</v>
      </c>
      <c r="Y26" s="1">
        <f t="shared" ref="Y26:Y28" si="19">SUM(W26:X26)</f>
        <v>18692.800000000003</v>
      </c>
      <c r="Z26" s="49">
        <f t="shared" si="9"/>
        <v>85.139946931438828</v>
      </c>
      <c r="AA26" s="1">
        <f>Y26/Y2</f>
        <v>1.8692800000000003</v>
      </c>
      <c r="AB26" s="39"/>
    </row>
    <row r="27" spans="1:28" ht="21">
      <c r="A27" s="3"/>
      <c r="B27" s="17">
        <v>44367</v>
      </c>
      <c r="C27" s="1"/>
      <c r="D27" s="1"/>
      <c r="E27" s="1"/>
      <c r="F27" s="49"/>
      <c r="G27" s="2"/>
      <c r="H27" s="12"/>
      <c r="I27" s="9"/>
      <c r="J27" s="9"/>
      <c r="K27" s="51"/>
      <c r="L27" s="27"/>
      <c r="M27" s="1"/>
      <c r="N27" s="1"/>
      <c r="O27" s="1"/>
      <c r="P27" s="49"/>
      <c r="Q27" s="2"/>
      <c r="R27" s="12"/>
      <c r="S27" s="9"/>
      <c r="T27" s="29"/>
      <c r="U27" s="52"/>
      <c r="V27" s="27"/>
      <c r="W27" s="37"/>
      <c r="X27" s="9"/>
      <c r="Y27" s="1"/>
      <c r="Z27" s="49"/>
      <c r="AA27" s="1"/>
      <c r="AB27" s="39"/>
    </row>
    <row r="28" spans="1:28" ht="21">
      <c r="A28" s="3">
        <v>25</v>
      </c>
      <c r="B28" s="17">
        <v>44368</v>
      </c>
      <c r="C28" s="1">
        <v>1244.08</v>
      </c>
      <c r="D28" s="1">
        <v>5.3</v>
      </c>
      <c r="E28" s="1">
        <f t="shared" si="0"/>
        <v>1249.3799999999999</v>
      </c>
      <c r="F28" s="49">
        <f t="shared" si="1"/>
        <v>99.575789591637459</v>
      </c>
      <c r="G28" s="2">
        <f t="shared" si="6"/>
        <v>0.90403762662807519</v>
      </c>
      <c r="H28" s="12">
        <v>5413.96</v>
      </c>
      <c r="I28" s="9">
        <v>248.68</v>
      </c>
      <c r="J28" s="9">
        <f t="shared" si="2"/>
        <v>5662.64</v>
      </c>
      <c r="K28" s="51">
        <f t="shared" si="7"/>
        <v>95.608408798722849</v>
      </c>
      <c r="L28" s="27">
        <f t="shared" si="3"/>
        <v>1.5924184476940384</v>
      </c>
      <c r="M28" s="1">
        <v>5515.2</v>
      </c>
      <c r="N28" s="1">
        <v>120.9</v>
      </c>
      <c r="O28" s="1">
        <f t="shared" si="10"/>
        <v>5636.0999999999995</v>
      </c>
      <c r="P28" s="49">
        <f t="shared" si="13"/>
        <v>97.854899664661744</v>
      </c>
      <c r="Q28" s="2">
        <f t="shared" si="11"/>
        <v>1.8466906946264743</v>
      </c>
      <c r="R28" s="12">
        <v>2061.84</v>
      </c>
      <c r="S28" s="9">
        <v>219.08</v>
      </c>
      <c r="T28" s="29">
        <f t="shared" si="4"/>
        <v>2280.92</v>
      </c>
      <c r="U28" s="52">
        <f t="shared" si="8"/>
        <v>90.395103730073828</v>
      </c>
      <c r="V28" s="27">
        <f>T28/1382</f>
        <v>1.6504486251808974</v>
      </c>
      <c r="W28" s="37">
        <v>13023.26</v>
      </c>
      <c r="X28" s="9">
        <v>2613.14</v>
      </c>
      <c r="Y28" s="1">
        <f t="shared" si="19"/>
        <v>15636.4</v>
      </c>
      <c r="Z28" s="49">
        <f t="shared" si="9"/>
        <v>83.288097004425566</v>
      </c>
      <c r="AA28" s="1">
        <f>Y28/10000</f>
        <v>1.5636399999999999</v>
      </c>
      <c r="AB28" s="39"/>
    </row>
    <row r="29" spans="1:28" ht="21">
      <c r="A29" s="3"/>
      <c r="B29" s="17">
        <v>44374</v>
      </c>
      <c r="C29" s="1"/>
      <c r="D29" s="1"/>
      <c r="E29" s="1"/>
      <c r="F29" s="49"/>
      <c r="G29" s="2"/>
      <c r="H29" s="12"/>
      <c r="I29" s="9"/>
      <c r="J29" s="9"/>
      <c r="K29" s="51"/>
      <c r="L29" s="27"/>
      <c r="M29" s="1"/>
      <c r="N29" s="1"/>
      <c r="O29" s="1"/>
      <c r="P29" s="49"/>
      <c r="Q29" s="2"/>
      <c r="R29" s="12"/>
      <c r="S29" s="9"/>
      <c r="T29" s="29"/>
      <c r="U29" s="52"/>
      <c r="V29" s="27"/>
      <c r="W29" s="37"/>
      <c r="X29" s="9"/>
      <c r="Y29" s="1"/>
      <c r="Z29" s="49"/>
      <c r="AA29" s="1"/>
      <c r="AB29" s="39"/>
    </row>
    <row r="30" spans="1:28" ht="21">
      <c r="A30" s="3">
        <v>26</v>
      </c>
      <c r="B30" s="17">
        <v>44375</v>
      </c>
      <c r="C30" s="1">
        <v>1605.22</v>
      </c>
      <c r="D30" s="1">
        <v>3.04</v>
      </c>
      <c r="E30" s="1">
        <f t="shared" si="0"/>
        <v>1608.26</v>
      </c>
      <c r="F30" s="49">
        <f t="shared" si="1"/>
        <v>99.81097583724025</v>
      </c>
      <c r="G30" s="2">
        <f t="shared" si="6"/>
        <v>1.1637192474674385</v>
      </c>
      <c r="H30" s="12">
        <v>6328</v>
      </c>
      <c r="I30" s="9">
        <v>342.9</v>
      </c>
      <c r="J30" s="9">
        <f t="shared" si="2"/>
        <v>6670.9</v>
      </c>
      <c r="K30" s="51">
        <f t="shared" si="7"/>
        <v>94.859764049828371</v>
      </c>
      <c r="L30" s="27">
        <f t="shared" si="3"/>
        <v>1.8759561304836894</v>
      </c>
      <c r="M30" s="1">
        <v>6506.38</v>
      </c>
      <c r="N30" s="1">
        <v>130.19999999999999</v>
      </c>
      <c r="O30" s="1">
        <f t="shared" si="10"/>
        <v>6636.58</v>
      </c>
      <c r="P30" s="49">
        <f t="shared" si="13"/>
        <v>98.038146153591157</v>
      </c>
      <c r="Q30" s="2">
        <f t="shared" si="11"/>
        <v>2.1745019659239841</v>
      </c>
      <c r="R30" s="12">
        <v>3124.72</v>
      </c>
      <c r="S30" s="9">
        <v>289.77999999999997</v>
      </c>
      <c r="T30" s="29">
        <f t="shared" si="4"/>
        <v>3414.5</v>
      </c>
      <c r="U30" s="52">
        <f t="shared" si="8"/>
        <v>91.513252306340604</v>
      </c>
      <c r="V30" s="27">
        <f>T30/1382</f>
        <v>2.4706946454413892</v>
      </c>
      <c r="W30" s="37">
        <v>33868.18</v>
      </c>
      <c r="X30" s="9">
        <v>3057.48</v>
      </c>
      <c r="Y30" s="1">
        <f t="shared" ref="Y30" si="20">SUM(W30:X30)</f>
        <v>36925.660000000003</v>
      </c>
      <c r="Z30" s="49">
        <f t="shared" si="9"/>
        <v>91.719904261697678</v>
      </c>
      <c r="AA30" s="1">
        <f>Y30/10000</f>
        <v>3.6925660000000002</v>
      </c>
      <c r="AB30" s="39"/>
    </row>
    <row r="31" spans="1:28" ht="21">
      <c r="A31" s="3"/>
      <c r="B31" s="17">
        <v>44381</v>
      </c>
      <c r="C31" s="1"/>
      <c r="D31" s="1"/>
      <c r="E31" s="1"/>
      <c r="F31" s="49"/>
      <c r="G31" s="2"/>
      <c r="H31" s="12"/>
      <c r="I31" s="9"/>
      <c r="J31" s="9"/>
      <c r="K31" s="51"/>
      <c r="L31" s="27"/>
      <c r="M31" s="1"/>
      <c r="N31" s="1"/>
      <c r="O31" s="1"/>
      <c r="P31" s="49"/>
      <c r="Q31" s="2"/>
      <c r="R31" s="12"/>
      <c r="S31" s="9"/>
      <c r="T31" s="29"/>
      <c r="U31" s="52"/>
      <c r="V31" s="27"/>
      <c r="W31" s="37"/>
      <c r="X31" s="9"/>
      <c r="Y31" s="1"/>
      <c r="Z31" s="49"/>
      <c r="AA31" s="1"/>
      <c r="AB31" s="39"/>
    </row>
    <row r="32" spans="1:28" ht="21">
      <c r="A32" s="3">
        <v>27</v>
      </c>
      <c r="B32" s="17">
        <v>44382</v>
      </c>
      <c r="C32" s="1">
        <v>1380.1</v>
      </c>
      <c r="D32" s="1">
        <v>2.02</v>
      </c>
      <c r="E32" s="1">
        <f t="shared" si="0"/>
        <v>1382.12</v>
      </c>
      <c r="F32" s="49">
        <f t="shared" si="1"/>
        <v>99.853847712210239</v>
      </c>
      <c r="G32" s="2">
        <f t="shared" si="6"/>
        <v>1.0000868306801736</v>
      </c>
      <c r="H32" s="12">
        <v>4439.8</v>
      </c>
      <c r="I32" s="9">
        <v>251.82</v>
      </c>
      <c r="J32" s="9">
        <f t="shared" si="2"/>
        <v>4691.62</v>
      </c>
      <c r="K32" s="51">
        <f t="shared" si="7"/>
        <v>94.632557624019</v>
      </c>
      <c r="L32" s="27">
        <f t="shared" si="3"/>
        <v>1.3193532058492687</v>
      </c>
      <c r="M32" s="1">
        <v>5306.64</v>
      </c>
      <c r="N32" s="1">
        <v>70.099999999999994</v>
      </c>
      <c r="O32" s="1">
        <f t="shared" si="10"/>
        <v>5376.7400000000007</v>
      </c>
      <c r="P32" s="49">
        <f t="shared" si="13"/>
        <v>98.696236009180268</v>
      </c>
      <c r="Q32" s="2">
        <f t="shared" si="11"/>
        <v>1.7617103538663175</v>
      </c>
      <c r="R32" s="12">
        <v>1955.58</v>
      </c>
      <c r="S32" s="9">
        <v>230.04</v>
      </c>
      <c r="T32" s="29">
        <f t="shared" si="4"/>
        <v>2185.62</v>
      </c>
      <c r="U32" s="52">
        <f t="shared" si="8"/>
        <v>89.474840091141189</v>
      </c>
      <c r="V32" s="27">
        <f>T32/1382</f>
        <v>1.581490593342981</v>
      </c>
      <c r="W32" s="37">
        <v>18077.66</v>
      </c>
      <c r="X32" s="9">
        <v>1630.22</v>
      </c>
      <c r="Y32" s="1">
        <f t="shared" ref="Y32" si="21">SUM(W32:X32)</f>
        <v>19707.88</v>
      </c>
      <c r="Z32" s="49">
        <f t="shared" si="9"/>
        <v>91.728080341467475</v>
      </c>
      <c r="AA32" s="1">
        <f>Y32/10000</f>
        <v>1.9707880000000002</v>
      </c>
      <c r="AB32" s="39"/>
    </row>
    <row r="33" spans="1:28" ht="21">
      <c r="A33" s="3"/>
      <c r="B33" s="17">
        <v>44388</v>
      </c>
      <c r="C33" s="1"/>
      <c r="D33" s="1"/>
      <c r="E33" s="1"/>
      <c r="F33" s="49"/>
      <c r="G33" s="1"/>
      <c r="H33" s="12"/>
      <c r="I33" s="9"/>
      <c r="J33" s="9"/>
      <c r="K33" s="51"/>
      <c r="L33" s="27"/>
      <c r="M33" s="1"/>
      <c r="N33" s="1"/>
      <c r="O33" s="1"/>
      <c r="P33" s="49"/>
      <c r="Q33" s="2"/>
      <c r="R33" s="12"/>
      <c r="S33" s="9"/>
      <c r="T33" s="29"/>
      <c r="U33" s="52"/>
      <c r="V33" s="27"/>
      <c r="W33" s="37"/>
      <c r="X33" s="9"/>
      <c r="Y33" s="1"/>
      <c r="Z33" s="49"/>
      <c r="AA33" s="1"/>
      <c r="AB33" s="39"/>
    </row>
    <row r="34" spans="1:28" ht="21">
      <c r="A34" s="3">
        <v>28</v>
      </c>
      <c r="B34" s="17">
        <v>44389</v>
      </c>
      <c r="C34" s="1">
        <v>1506</v>
      </c>
      <c r="D34" s="1">
        <v>2.06</v>
      </c>
      <c r="E34" s="1">
        <f t="shared" si="0"/>
        <v>1508.06</v>
      </c>
      <c r="F34" s="49">
        <f t="shared" si="1"/>
        <v>99.863400660451177</v>
      </c>
      <c r="G34" s="2">
        <f t="shared" ref="G34:G64" si="22">E34/$E$2</f>
        <v>1.0912156295224311</v>
      </c>
      <c r="H34" s="12">
        <v>6513.38</v>
      </c>
      <c r="I34" s="9">
        <v>284.04000000000002</v>
      </c>
      <c r="J34" s="9">
        <f t="shared" si="2"/>
        <v>6797.42</v>
      </c>
      <c r="K34" s="51">
        <f t="shared" si="7"/>
        <v>95.821355749681501</v>
      </c>
      <c r="L34" s="27">
        <f t="shared" si="3"/>
        <v>1.9115354330708663</v>
      </c>
      <c r="M34" s="1">
        <v>9174.68</v>
      </c>
      <c r="N34" s="1">
        <v>140</v>
      </c>
      <c r="O34" s="1">
        <f t="shared" si="10"/>
        <v>9314.68</v>
      </c>
      <c r="P34" s="49">
        <f t="shared" si="13"/>
        <v>98.496996139427225</v>
      </c>
      <c r="Q34" s="2">
        <f t="shared" si="11"/>
        <v>3.051992136304063</v>
      </c>
      <c r="R34" s="12">
        <v>3183.72</v>
      </c>
      <c r="S34" s="9">
        <v>288.12</v>
      </c>
      <c r="T34" s="29">
        <f t="shared" si="4"/>
        <v>3471.8399999999997</v>
      </c>
      <c r="U34" s="52">
        <f t="shared" si="8"/>
        <v>91.701230471450302</v>
      </c>
      <c r="V34" s="27">
        <f>T34/1382</f>
        <v>2.5121852387843702</v>
      </c>
      <c r="W34" s="37">
        <v>36000.080000000002</v>
      </c>
      <c r="X34" s="9">
        <v>1841.82</v>
      </c>
      <c r="Y34" s="1">
        <f t="shared" ref="Y34" si="23">SUM(W34:X34)</f>
        <v>37841.9</v>
      </c>
      <c r="Z34" s="49">
        <f t="shared" si="9"/>
        <v>95.132855379883139</v>
      </c>
      <c r="AA34" s="1">
        <f>Y34/10000</f>
        <v>3.7841900000000002</v>
      </c>
      <c r="AB34" s="39"/>
    </row>
    <row r="35" spans="1:28" ht="21">
      <c r="A35" s="3"/>
      <c r="B35" s="17">
        <v>44395</v>
      </c>
      <c r="C35" s="1"/>
      <c r="D35" s="1"/>
      <c r="E35" s="1"/>
      <c r="F35" s="49"/>
      <c r="G35" s="2"/>
      <c r="H35" s="24"/>
      <c r="I35" s="9"/>
      <c r="J35" s="9"/>
      <c r="K35" s="51"/>
      <c r="L35" s="27"/>
      <c r="M35" s="1"/>
      <c r="N35" s="1"/>
      <c r="O35" s="1"/>
      <c r="P35" s="49"/>
      <c r="Q35" s="2"/>
      <c r="R35" s="12"/>
      <c r="S35" s="9"/>
      <c r="T35" s="29"/>
      <c r="U35" s="52"/>
      <c r="V35" s="27"/>
      <c r="W35" s="37"/>
      <c r="X35" s="9"/>
      <c r="Y35" s="1"/>
      <c r="Z35" s="49"/>
      <c r="AA35" s="1"/>
      <c r="AB35" s="39"/>
    </row>
    <row r="36" spans="1:28" ht="21">
      <c r="A36" s="3">
        <v>29</v>
      </c>
      <c r="B36" s="17">
        <v>44396</v>
      </c>
      <c r="C36" s="1">
        <v>1407.02</v>
      </c>
      <c r="D36" s="1">
        <v>2.1</v>
      </c>
      <c r="E36" s="1">
        <f t="shared" si="0"/>
        <v>1409.12</v>
      </c>
      <c r="F36" s="49">
        <f t="shared" si="1"/>
        <v>99.85097081866698</v>
      </c>
      <c r="G36" s="2">
        <f t="shared" si="22"/>
        <v>1.0196237337192473</v>
      </c>
      <c r="H36" s="12">
        <v>6635.04</v>
      </c>
      <c r="I36" s="9">
        <v>289.99</v>
      </c>
      <c r="J36" s="9">
        <f t="shared" si="2"/>
        <v>6925.03</v>
      </c>
      <c r="K36" s="51">
        <f t="shared" si="7"/>
        <v>95.812436913630705</v>
      </c>
      <c r="L36" s="27">
        <f t="shared" si="3"/>
        <v>1.9474212598425196</v>
      </c>
      <c r="M36" s="1">
        <v>7333.82</v>
      </c>
      <c r="N36" s="1">
        <v>100.1</v>
      </c>
      <c r="O36" s="1">
        <f t="shared" si="10"/>
        <v>7433.92</v>
      </c>
      <c r="P36" s="49">
        <f t="shared" si="13"/>
        <v>98.653469501958583</v>
      </c>
      <c r="Q36" s="2">
        <f t="shared" si="11"/>
        <v>2.4357536041939714</v>
      </c>
      <c r="R36" s="12">
        <v>2555.46</v>
      </c>
      <c r="S36" s="9">
        <v>178.48</v>
      </c>
      <c r="T36" s="29">
        <f t="shared" si="4"/>
        <v>2733.94</v>
      </c>
      <c r="U36" s="52">
        <f t="shared" si="8"/>
        <v>93.471692868168276</v>
      </c>
      <c r="V36" s="27">
        <f>T36/1382</f>
        <v>1.9782489146164979</v>
      </c>
      <c r="W36" s="37">
        <v>28565.54</v>
      </c>
      <c r="X36" s="9">
        <v>1270.1199999999999</v>
      </c>
      <c r="Y36" s="1">
        <f t="shared" ref="Y36" si="24">SUM(W36:X36)</f>
        <v>29835.66</v>
      </c>
      <c r="Z36" s="49">
        <f t="shared" si="9"/>
        <v>95.742946527745659</v>
      </c>
      <c r="AA36" s="1">
        <f>Y36/10000</f>
        <v>2.9835660000000002</v>
      </c>
      <c r="AB36" s="39"/>
    </row>
    <row r="37" spans="1:28" ht="21">
      <c r="A37" s="3"/>
      <c r="B37" s="17">
        <v>44402</v>
      </c>
      <c r="C37" s="1"/>
      <c r="D37" s="1"/>
      <c r="E37" s="1"/>
      <c r="F37" s="49"/>
      <c r="G37" s="2"/>
      <c r="H37" s="12"/>
      <c r="I37" s="9"/>
      <c r="J37" s="9"/>
      <c r="K37" s="51"/>
      <c r="L37" s="27"/>
      <c r="M37" s="1"/>
      <c r="N37" s="1"/>
      <c r="O37" s="1"/>
      <c r="P37" s="49"/>
      <c r="Q37" s="2"/>
      <c r="R37" s="12"/>
      <c r="S37" s="9"/>
      <c r="T37" s="9"/>
      <c r="U37" s="52"/>
      <c r="V37" s="27"/>
      <c r="W37" s="37"/>
      <c r="X37" s="9"/>
      <c r="Y37" s="1"/>
      <c r="Z37" s="49"/>
      <c r="AA37" s="1"/>
      <c r="AB37" s="39"/>
    </row>
    <row r="38" spans="1:28" ht="21">
      <c r="A38" s="3">
        <v>30</v>
      </c>
      <c r="B38" s="17">
        <v>44403</v>
      </c>
      <c r="C38" s="1">
        <v>977.38</v>
      </c>
      <c r="D38" s="1">
        <v>9.24</v>
      </c>
      <c r="E38" s="1">
        <f t="shared" si="0"/>
        <v>986.62</v>
      </c>
      <c r="F38" s="49">
        <f t="shared" si="1"/>
        <v>99.063469218138692</v>
      </c>
      <c r="G38" s="2">
        <f t="shared" si="22"/>
        <v>0.71390738060781478</v>
      </c>
      <c r="H38" s="12">
        <v>3190.04</v>
      </c>
      <c r="I38" s="9">
        <v>150</v>
      </c>
      <c r="J38" s="9">
        <f t="shared" si="2"/>
        <v>3340.04</v>
      </c>
      <c r="K38" s="51">
        <f t="shared" si="7"/>
        <v>95.509035819930304</v>
      </c>
      <c r="L38" s="27">
        <f t="shared" si="3"/>
        <v>0.93926884139482558</v>
      </c>
      <c r="M38" s="1">
        <v>3633.46</v>
      </c>
      <c r="N38" s="1">
        <v>200.3</v>
      </c>
      <c r="O38" s="1">
        <f t="shared" si="10"/>
        <v>3833.76</v>
      </c>
      <c r="P38" s="49">
        <f t="shared" si="13"/>
        <v>94.775364133383405</v>
      </c>
      <c r="Q38" s="2">
        <f t="shared" si="11"/>
        <v>1.2561467889908258</v>
      </c>
      <c r="R38" s="12">
        <v>2121.52</v>
      </c>
      <c r="S38" s="9">
        <v>103.24</v>
      </c>
      <c r="T38" s="9">
        <f t="shared" si="4"/>
        <v>2224.7599999999998</v>
      </c>
      <c r="U38" s="52">
        <f t="shared" si="8"/>
        <v>95.359499451626249</v>
      </c>
      <c r="V38" s="27">
        <f>T38/1382</f>
        <v>1.6098118668596235</v>
      </c>
      <c r="W38" s="37">
        <v>14139.56</v>
      </c>
      <c r="X38" s="9">
        <v>664.28</v>
      </c>
      <c r="Y38" s="1">
        <f t="shared" ref="Y38" si="25">SUM(W38:X38)</f>
        <v>14803.84</v>
      </c>
      <c r="Z38" s="49">
        <f t="shared" si="9"/>
        <v>95.512785871773815</v>
      </c>
      <c r="AA38" s="1">
        <f>Y38/10000</f>
        <v>1.4803839999999999</v>
      </c>
      <c r="AB38" s="39"/>
    </row>
    <row r="39" spans="1:28" ht="21">
      <c r="A39" s="3"/>
      <c r="B39" s="17">
        <v>44409</v>
      </c>
      <c r="C39" s="1"/>
      <c r="D39" s="1"/>
      <c r="E39" s="1"/>
      <c r="F39" s="49"/>
      <c r="G39" s="2"/>
      <c r="H39" s="12"/>
      <c r="I39" s="9"/>
      <c r="J39" s="9"/>
      <c r="K39" s="51"/>
      <c r="L39" s="27"/>
      <c r="M39" s="1"/>
      <c r="N39" s="1"/>
      <c r="O39" s="1"/>
      <c r="P39" s="49"/>
      <c r="Q39" s="2"/>
      <c r="R39" s="12"/>
      <c r="S39" s="9"/>
      <c r="T39" s="9"/>
      <c r="U39" s="52"/>
      <c r="V39" s="27"/>
      <c r="W39" s="37"/>
      <c r="X39" s="9"/>
      <c r="Y39" s="1"/>
      <c r="Z39" s="49"/>
      <c r="AA39" s="1"/>
      <c r="AB39" s="39"/>
    </row>
    <row r="40" spans="1:28" ht="21">
      <c r="A40" s="3">
        <v>31</v>
      </c>
      <c r="B40" s="17">
        <v>44039</v>
      </c>
      <c r="C40" s="1">
        <v>1364.68</v>
      </c>
      <c r="D40" s="1">
        <v>27.04</v>
      </c>
      <c r="E40" s="1">
        <f t="shared" si="0"/>
        <v>1391.72</v>
      </c>
      <c r="F40" s="49">
        <f t="shared" si="1"/>
        <v>98.057080447216393</v>
      </c>
      <c r="G40" s="2">
        <f t="shared" si="22"/>
        <v>1.0070332850940666</v>
      </c>
      <c r="H40" s="12">
        <v>4706.68</v>
      </c>
      <c r="I40" s="9">
        <v>330.4</v>
      </c>
      <c r="J40" s="9">
        <f t="shared" si="2"/>
        <v>5037.08</v>
      </c>
      <c r="K40" s="51">
        <f t="shared" si="7"/>
        <v>93.440644182740797</v>
      </c>
      <c r="L40" s="27">
        <f t="shared" si="3"/>
        <v>1.4165016872890888</v>
      </c>
      <c r="M40" s="1">
        <v>5646.02</v>
      </c>
      <c r="N40" s="1">
        <v>245</v>
      </c>
      <c r="O40" s="1">
        <f t="shared" si="10"/>
        <v>5891.02</v>
      </c>
      <c r="P40" s="49">
        <f t="shared" si="13"/>
        <v>95.841127682472631</v>
      </c>
      <c r="Q40" s="2">
        <f t="shared" si="11"/>
        <v>1.9302162516382702</v>
      </c>
      <c r="R40" s="12">
        <v>1496.98</v>
      </c>
      <c r="S40" s="9">
        <v>125.1</v>
      </c>
      <c r="T40" s="9">
        <f t="shared" si="4"/>
        <v>1622.08</v>
      </c>
      <c r="U40" s="52">
        <f t="shared" si="8"/>
        <v>92.287680015782215</v>
      </c>
      <c r="V40" s="27">
        <f>T40/1382</f>
        <v>1.1737192474674385</v>
      </c>
      <c r="W40" s="9">
        <v>15570.4</v>
      </c>
      <c r="X40" s="9">
        <v>1698.8</v>
      </c>
      <c r="Y40" s="1">
        <f t="shared" ref="Y40" si="26">SUM(W40:X40)</f>
        <v>17269.2</v>
      </c>
      <c r="Z40" s="49">
        <f t="shared" si="9"/>
        <v>90.162833252264136</v>
      </c>
      <c r="AA40" s="1">
        <f>Y40/10000</f>
        <v>1.72692</v>
      </c>
      <c r="AB40" s="39"/>
    </row>
    <row r="41" spans="1:28" ht="21">
      <c r="A41" s="3"/>
      <c r="B41" s="17">
        <v>44045</v>
      </c>
      <c r="C41" s="1"/>
      <c r="D41" s="1"/>
      <c r="E41" s="1"/>
      <c r="F41" s="49"/>
      <c r="G41" s="2"/>
      <c r="H41" s="12"/>
      <c r="I41" s="9"/>
      <c r="J41" s="9"/>
      <c r="K41" s="51"/>
      <c r="L41" s="27"/>
      <c r="M41" s="1"/>
      <c r="N41" s="1"/>
      <c r="O41" s="1"/>
      <c r="P41" s="49"/>
      <c r="Q41" s="2"/>
      <c r="R41" s="12"/>
      <c r="S41" s="9"/>
      <c r="T41" s="9"/>
      <c r="U41" s="52"/>
      <c r="V41" s="27"/>
      <c r="W41" s="9"/>
      <c r="X41" s="9"/>
      <c r="Y41" s="1"/>
      <c r="Z41" s="49"/>
      <c r="AA41" s="1"/>
      <c r="AB41" s="39"/>
    </row>
    <row r="42" spans="1:28" ht="21">
      <c r="A42" s="3">
        <v>32</v>
      </c>
      <c r="B42" s="17">
        <v>44046</v>
      </c>
      <c r="C42" s="1">
        <v>1383.08</v>
      </c>
      <c r="D42" s="1">
        <v>37.020000000000003</v>
      </c>
      <c r="E42" s="1">
        <f t="shared" ref="E42:E64" si="27">SUM(C42:D42)</f>
        <v>1420.1</v>
      </c>
      <c r="F42" s="49">
        <f t="shared" si="1"/>
        <v>97.393141328075501</v>
      </c>
      <c r="G42" s="2">
        <f t="shared" si="22"/>
        <v>1.0275687409551375</v>
      </c>
      <c r="H42" s="12">
        <v>3478.86</v>
      </c>
      <c r="I42" s="9">
        <v>260.39999999999998</v>
      </c>
      <c r="J42" s="9">
        <f t="shared" si="2"/>
        <v>3739.26</v>
      </c>
      <c r="K42" s="51">
        <f t="shared" si="7"/>
        <v>93.036055262271134</v>
      </c>
      <c r="L42" s="27">
        <f t="shared" si="3"/>
        <v>1.0515354330708662</v>
      </c>
      <c r="M42" s="1">
        <v>2748.48</v>
      </c>
      <c r="N42" s="1">
        <v>154.30000000000001</v>
      </c>
      <c r="O42" s="1">
        <f t="shared" si="10"/>
        <v>2902.78</v>
      </c>
      <c r="P42" s="49">
        <f t="shared" si="13"/>
        <v>94.684405983229865</v>
      </c>
      <c r="Q42" s="2">
        <f t="shared" si="11"/>
        <v>0.95110747051114031</v>
      </c>
      <c r="R42" s="12">
        <v>1523.86</v>
      </c>
      <c r="S42" s="9">
        <v>145.22</v>
      </c>
      <c r="T42" s="9">
        <f t="shared" si="4"/>
        <v>1669.08</v>
      </c>
      <c r="U42" s="52">
        <f t="shared" si="8"/>
        <v>91.299398471013973</v>
      </c>
      <c r="V42" s="27">
        <f>T42/1382</f>
        <v>1.2077279305354558</v>
      </c>
      <c r="W42" s="9">
        <v>9158.56</v>
      </c>
      <c r="X42" s="9">
        <v>567.82000000000005</v>
      </c>
      <c r="Y42" s="1">
        <f t="shared" ref="Y42" si="28">SUM(W42:X42)</f>
        <v>9726.3799999999992</v>
      </c>
      <c r="Z42" s="49">
        <f t="shared" si="9"/>
        <v>94.162062350021287</v>
      </c>
      <c r="AA42" s="1">
        <f>Y42/10000</f>
        <v>0.97263799999999989</v>
      </c>
      <c r="AB42" s="39"/>
    </row>
    <row r="43" spans="1:28" ht="21">
      <c r="A43" s="3"/>
      <c r="B43" s="17">
        <v>44052</v>
      </c>
      <c r="C43" s="1"/>
      <c r="D43" s="1"/>
      <c r="E43" s="1"/>
      <c r="F43" s="49"/>
      <c r="G43" s="2"/>
      <c r="H43" s="12"/>
      <c r="I43" s="9"/>
      <c r="J43" s="9"/>
      <c r="K43" s="51"/>
      <c r="L43" s="27"/>
      <c r="M43" s="1"/>
      <c r="N43" s="1"/>
      <c r="O43" s="1"/>
      <c r="P43" s="49"/>
      <c r="Q43" s="2"/>
      <c r="R43" s="12"/>
      <c r="S43" s="9"/>
      <c r="T43" s="9"/>
      <c r="U43" s="52"/>
      <c r="V43" s="27"/>
      <c r="W43" s="9"/>
      <c r="X43" s="9"/>
      <c r="Y43" s="1"/>
      <c r="Z43" s="49"/>
      <c r="AA43" s="1"/>
      <c r="AB43" s="39"/>
    </row>
    <row r="44" spans="1:28" ht="21">
      <c r="A44" s="3">
        <v>33</v>
      </c>
      <c r="B44" s="17">
        <v>44053</v>
      </c>
      <c r="C44" s="1">
        <v>887.4</v>
      </c>
      <c r="D44" s="1">
        <v>33.020000000000003</v>
      </c>
      <c r="E44" s="1">
        <f t="shared" si="27"/>
        <v>920.42</v>
      </c>
      <c r="F44" s="49">
        <f t="shared" si="1"/>
        <v>96.412507333608573</v>
      </c>
      <c r="G44" s="2">
        <f t="shared" si="22"/>
        <v>0.66600578871201155</v>
      </c>
      <c r="H44" s="12">
        <v>4564.88</v>
      </c>
      <c r="I44" s="9">
        <v>500.1</v>
      </c>
      <c r="J44" s="9">
        <f t="shared" si="2"/>
        <v>5064.9800000000005</v>
      </c>
      <c r="K44" s="51">
        <f t="shared" si="7"/>
        <v>90.126318366508841</v>
      </c>
      <c r="L44" s="27">
        <f t="shared" si="3"/>
        <v>1.4243475815523061</v>
      </c>
      <c r="M44" s="1">
        <v>3823.96</v>
      </c>
      <c r="N44" s="1">
        <v>513.6</v>
      </c>
      <c r="O44" s="1">
        <f t="shared" si="10"/>
        <v>4337.5600000000004</v>
      </c>
      <c r="P44" s="49">
        <f t="shared" si="13"/>
        <v>88.159241601268903</v>
      </c>
      <c r="Q44" s="2">
        <f t="shared" si="11"/>
        <v>1.4212188728702491</v>
      </c>
      <c r="R44" s="12">
        <v>2328.2199999999998</v>
      </c>
      <c r="S44" s="9">
        <v>141.06</v>
      </c>
      <c r="T44" s="9">
        <f t="shared" si="4"/>
        <v>2469.2799999999997</v>
      </c>
      <c r="U44" s="52">
        <f t="shared" si="8"/>
        <v>94.287403615628847</v>
      </c>
      <c r="V44" s="27">
        <f>T44/1382</f>
        <v>1.7867438494934875</v>
      </c>
      <c r="W44" s="9">
        <v>20845.22</v>
      </c>
      <c r="X44" s="9">
        <v>995.7</v>
      </c>
      <c r="Y44" s="1">
        <f t="shared" ref="Y44" si="29">SUM(W44:X44)</f>
        <v>21840.920000000002</v>
      </c>
      <c r="Z44" s="49">
        <f t="shared" si="9"/>
        <v>95.441126106409428</v>
      </c>
      <c r="AA44" s="1">
        <f>Y44/10000</f>
        <v>2.1840920000000001</v>
      </c>
      <c r="AB44" s="39"/>
    </row>
    <row r="45" spans="1:28" ht="21">
      <c r="A45" s="3"/>
      <c r="B45" s="17">
        <v>44059</v>
      </c>
      <c r="C45" s="1"/>
      <c r="D45" s="1"/>
      <c r="E45" s="1"/>
      <c r="F45" s="49"/>
      <c r="G45" s="2"/>
      <c r="H45" s="12"/>
      <c r="I45" s="9"/>
      <c r="J45" s="9"/>
      <c r="K45" s="51"/>
      <c r="L45" s="27"/>
      <c r="M45" s="1"/>
      <c r="N45" s="1"/>
      <c r="O45" s="1"/>
      <c r="P45" s="49"/>
      <c r="Q45" s="2"/>
      <c r="R45" s="12"/>
      <c r="S45" s="9"/>
      <c r="T45" s="9"/>
      <c r="U45" s="52"/>
      <c r="V45" s="27"/>
      <c r="W45" s="9"/>
      <c r="X45" s="9"/>
      <c r="Y45" s="1"/>
      <c r="Z45" s="49"/>
      <c r="AA45" s="1"/>
      <c r="AB45" s="39"/>
    </row>
    <row r="46" spans="1:28" ht="21">
      <c r="A46" s="3">
        <v>34</v>
      </c>
      <c r="B46" s="17">
        <v>44060</v>
      </c>
      <c r="C46" s="1">
        <v>680.32</v>
      </c>
      <c r="D46" s="1">
        <v>36.200000000000003</v>
      </c>
      <c r="E46" s="1">
        <f t="shared" si="27"/>
        <v>716.5200000000001</v>
      </c>
      <c r="F46" s="49">
        <f t="shared" si="1"/>
        <v>94.94780327136715</v>
      </c>
      <c r="G46" s="2">
        <f t="shared" si="22"/>
        <v>0.51846599131693205</v>
      </c>
      <c r="H46" s="12">
        <v>2159.86</v>
      </c>
      <c r="I46" s="9">
        <v>740.08</v>
      </c>
      <c r="J46" s="9">
        <f t="shared" si="2"/>
        <v>2899.94</v>
      </c>
      <c r="K46" s="51">
        <f t="shared" si="7"/>
        <v>74.479471989075634</v>
      </c>
      <c r="L46" s="27">
        <f t="shared" si="3"/>
        <v>0.8155061867266592</v>
      </c>
      <c r="M46" s="1">
        <v>5261.38</v>
      </c>
      <c r="N46" s="1">
        <v>518.05999999999995</v>
      </c>
      <c r="O46" s="1">
        <f t="shared" si="10"/>
        <v>5779.4400000000005</v>
      </c>
      <c r="P46" s="49">
        <f t="shared" si="13"/>
        <v>91.036155752114382</v>
      </c>
      <c r="Q46" s="2">
        <f t="shared" si="11"/>
        <v>1.8936566186107473</v>
      </c>
      <c r="R46" s="12">
        <v>1581.55</v>
      </c>
      <c r="S46" s="9">
        <v>410.6</v>
      </c>
      <c r="T46" s="9">
        <f t="shared" si="4"/>
        <v>1992.15</v>
      </c>
      <c r="U46" s="52">
        <f t="shared" si="8"/>
        <v>79.389102226237981</v>
      </c>
      <c r="V46" s="27">
        <f>T46/1382</f>
        <v>1.4414978292329956</v>
      </c>
      <c r="W46" s="9">
        <v>17063.64</v>
      </c>
      <c r="X46" s="9">
        <v>627</v>
      </c>
      <c r="Y46" s="1">
        <f t="shared" ref="Y46" si="30">SUM(W46:X46)</f>
        <v>17690.64</v>
      </c>
      <c r="Z46" s="49">
        <f t="shared" si="9"/>
        <v>96.455752872705574</v>
      </c>
      <c r="AA46" s="1">
        <f>Y46/10000</f>
        <v>1.769064</v>
      </c>
      <c r="AB46" s="39"/>
    </row>
    <row r="47" spans="1:28" ht="21">
      <c r="A47" s="3"/>
      <c r="B47" s="17">
        <v>44066</v>
      </c>
      <c r="C47" s="1"/>
      <c r="D47" s="1"/>
      <c r="E47" s="1"/>
      <c r="F47" s="1"/>
      <c r="G47" s="2"/>
      <c r="H47" s="12"/>
      <c r="I47" s="9"/>
      <c r="J47" s="9"/>
      <c r="K47" s="9"/>
      <c r="L47" s="27"/>
      <c r="M47" s="1"/>
      <c r="N47" s="1"/>
      <c r="O47" s="1"/>
      <c r="P47" s="1"/>
      <c r="Q47" s="2"/>
      <c r="R47" s="12"/>
      <c r="S47" s="9"/>
      <c r="T47" s="9"/>
      <c r="U47" s="9"/>
      <c r="V47" s="27"/>
      <c r="W47" s="9"/>
      <c r="X47" s="9"/>
      <c r="Y47" s="1"/>
      <c r="Z47" s="1"/>
      <c r="AA47" s="1"/>
      <c r="AB47" s="39"/>
    </row>
    <row r="48" spans="1:28" ht="21">
      <c r="A48" s="3">
        <v>35</v>
      </c>
      <c r="B48" s="17">
        <v>44067</v>
      </c>
      <c r="C48" s="1"/>
      <c r="D48" s="1"/>
      <c r="E48" s="1">
        <f t="shared" si="27"/>
        <v>0</v>
      </c>
      <c r="F48" s="1"/>
      <c r="G48" s="2">
        <f t="shared" si="22"/>
        <v>0</v>
      </c>
      <c r="H48" s="12"/>
      <c r="I48" s="9"/>
      <c r="J48" s="9">
        <f t="shared" si="2"/>
        <v>0</v>
      </c>
      <c r="K48" s="9"/>
      <c r="L48" s="27">
        <f t="shared" si="3"/>
        <v>0</v>
      </c>
      <c r="M48" s="1"/>
      <c r="N48" s="1"/>
      <c r="O48" s="1">
        <f t="shared" si="10"/>
        <v>0</v>
      </c>
      <c r="P48" s="1"/>
      <c r="Q48" s="2">
        <f t="shared" si="11"/>
        <v>0</v>
      </c>
      <c r="R48" s="12"/>
      <c r="S48" s="9"/>
      <c r="T48" s="9">
        <f t="shared" si="4"/>
        <v>0</v>
      </c>
      <c r="U48" s="9"/>
      <c r="V48" s="27">
        <f>T48/1382</f>
        <v>0</v>
      </c>
      <c r="W48" s="9"/>
      <c r="X48" s="9"/>
      <c r="Y48" s="1">
        <f t="shared" ref="Y48" si="31">SUM(W48:X48)</f>
        <v>0</v>
      </c>
      <c r="Z48" s="1"/>
      <c r="AA48" s="1">
        <f>Y48/10000</f>
        <v>0</v>
      </c>
      <c r="AB48" s="39"/>
    </row>
    <row r="49" spans="1:28" ht="21">
      <c r="A49" s="3"/>
      <c r="B49" s="17">
        <v>44073</v>
      </c>
      <c r="C49" s="1"/>
      <c r="D49" s="1"/>
      <c r="E49" s="1"/>
      <c r="F49" s="1"/>
      <c r="G49" s="2"/>
      <c r="H49" s="12"/>
      <c r="I49" s="9"/>
      <c r="J49" s="9"/>
      <c r="K49" s="9"/>
      <c r="L49" s="27"/>
      <c r="M49" s="1"/>
      <c r="N49" s="1"/>
      <c r="O49" s="1"/>
      <c r="P49" s="1"/>
      <c r="Q49" s="2"/>
      <c r="R49" s="12"/>
      <c r="S49" s="9"/>
      <c r="T49" s="9"/>
      <c r="U49" s="9"/>
      <c r="V49" s="27"/>
      <c r="W49" s="1"/>
      <c r="X49" s="1"/>
      <c r="Y49" s="1"/>
      <c r="Z49" s="1"/>
      <c r="AA49" s="1"/>
      <c r="AB49" s="39"/>
    </row>
    <row r="50" spans="1:28" ht="21">
      <c r="A50" s="3">
        <v>36</v>
      </c>
      <c r="B50" s="17">
        <v>44074</v>
      </c>
      <c r="C50" s="1"/>
      <c r="D50" s="1"/>
      <c r="E50" s="1">
        <f t="shared" si="27"/>
        <v>0</v>
      </c>
      <c r="F50" s="1"/>
      <c r="G50" s="2">
        <f t="shared" si="22"/>
        <v>0</v>
      </c>
      <c r="H50" s="12"/>
      <c r="I50" s="9"/>
      <c r="J50" s="9">
        <f t="shared" si="2"/>
        <v>0</v>
      </c>
      <c r="K50" s="9"/>
      <c r="L50" s="27">
        <f t="shared" si="3"/>
        <v>0</v>
      </c>
      <c r="M50" s="1"/>
      <c r="N50" s="1"/>
      <c r="O50" s="1">
        <f t="shared" si="10"/>
        <v>0</v>
      </c>
      <c r="P50" s="1"/>
      <c r="Q50" s="2">
        <f t="shared" si="11"/>
        <v>0</v>
      </c>
      <c r="R50" s="12"/>
      <c r="S50" s="9"/>
      <c r="T50" s="9">
        <f t="shared" si="4"/>
        <v>0</v>
      </c>
      <c r="U50" s="9"/>
      <c r="V50" s="27">
        <f>T50/1382</f>
        <v>0</v>
      </c>
      <c r="W50" s="1"/>
      <c r="X50" s="1"/>
      <c r="Y50" s="1">
        <f t="shared" ref="Y50" si="32">SUM(W50:X50)</f>
        <v>0</v>
      </c>
      <c r="Z50" s="1"/>
      <c r="AA50" s="1">
        <f>Y50/10000</f>
        <v>0</v>
      </c>
      <c r="AB50" s="39"/>
    </row>
    <row r="51" spans="1:28" ht="21">
      <c r="A51" s="3"/>
      <c r="B51" s="17">
        <v>44080</v>
      </c>
      <c r="C51" s="1"/>
      <c r="D51" s="1"/>
      <c r="E51" s="1"/>
      <c r="F51" s="1"/>
      <c r="G51" s="2"/>
      <c r="H51" s="12"/>
      <c r="I51" s="9"/>
      <c r="J51" s="9"/>
      <c r="K51" s="9"/>
      <c r="L51" s="27"/>
      <c r="M51" s="1"/>
      <c r="N51" s="1"/>
      <c r="O51" s="1"/>
      <c r="P51" s="1"/>
      <c r="Q51" s="2"/>
      <c r="R51" s="12"/>
      <c r="S51" s="9"/>
      <c r="T51" s="9"/>
      <c r="U51" s="9"/>
      <c r="V51" s="27"/>
      <c r="W51" s="1"/>
      <c r="X51" s="1"/>
      <c r="Y51" s="1"/>
      <c r="Z51" s="1"/>
      <c r="AA51" s="1"/>
      <c r="AB51" s="39"/>
    </row>
    <row r="52" spans="1:28" ht="21">
      <c r="A52" s="3">
        <v>37</v>
      </c>
      <c r="B52" s="17">
        <v>44081</v>
      </c>
      <c r="C52" s="1"/>
      <c r="D52" s="1"/>
      <c r="E52" s="1">
        <f t="shared" si="27"/>
        <v>0</v>
      </c>
      <c r="F52" s="1"/>
      <c r="G52" s="2">
        <f t="shared" si="22"/>
        <v>0</v>
      </c>
      <c r="H52" s="12"/>
      <c r="I52" s="9"/>
      <c r="J52" s="9">
        <f t="shared" si="2"/>
        <v>0</v>
      </c>
      <c r="K52" s="9"/>
      <c r="L52" s="27">
        <f t="shared" si="3"/>
        <v>0</v>
      </c>
      <c r="M52" s="1"/>
      <c r="N52" s="1"/>
      <c r="O52" s="1">
        <f t="shared" si="10"/>
        <v>0</v>
      </c>
      <c r="P52" s="1"/>
      <c r="Q52" s="2">
        <f t="shared" si="11"/>
        <v>0</v>
      </c>
      <c r="R52" s="12"/>
      <c r="S52" s="9"/>
      <c r="T52" s="9">
        <f t="shared" si="4"/>
        <v>0</v>
      </c>
      <c r="U52" s="9"/>
      <c r="V52" s="27">
        <f>T52/1382</f>
        <v>0</v>
      </c>
      <c r="W52" s="1"/>
      <c r="X52" s="1"/>
      <c r="Y52" s="1">
        <f t="shared" ref="Y52" si="33">SUM(W52:X52)</f>
        <v>0</v>
      </c>
      <c r="Z52" s="1"/>
      <c r="AA52" s="1">
        <f>Y52/10000</f>
        <v>0</v>
      </c>
      <c r="AB52" s="39"/>
    </row>
    <row r="53" spans="1:28" ht="21">
      <c r="A53" s="3"/>
      <c r="B53" s="17">
        <v>44087</v>
      </c>
      <c r="C53" s="1"/>
      <c r="D53" s="1"/>
      <c r="E53" s="1"/>
      <c r="F53" s="1"/>
      <c r="G53" s="2"/>
      <c r="H53" s="12"/>
      <c r="I53" s="9"/>
      <c r="J53" s="9"/>
      <c r="K53" s="9"/>
      <c r="L53" s="27"/>
      <c r="M53" s="1"/>
      <c r="N53" s="1"/>
      <c r="O53" s="1"/>
      <c r="P53" s="1"/>
      <c r="Q53" s="2"/>
      <c r="R53" s="12"/>
      <c r="S53" s="9"/>
      <c r="T53" s="9"/>
      <c r="U53" s="9"/>
      <c r="V53" s="27"/>
      <c r="W53" s="1"/>
      <c r="X53" s="1"/>
      <c r="Y53" s="1"/>
      <c r="Z53" s="1"/>
      <c r="AA53" s="1"/>
      <c r="AB53" s="39"/>
    </row>
    <row r="54" spans="1:28" ht="21">
      <c r="A54" s="3">
        <v>38</v>
      </c>
      <c r="B54" s="17">
        <v>44088</v>
      </c>
      <c r="C54" s="1"/>
      <c r="D54" s="1"/>
      <c r="E54" s="1">
        <f t="shared" si="27"/>
        <v>0</v>
      </c>
      <c r="F54" s="1"/>
      <c r="G54" s="2">
        <f t="shared" si="22"/>
        <v>0</v>
      </c>
      <c r="H54" s="12"/>
      <c r="I54" s="9"/>
      <c r="J54" s="9">
        <f t="shared" si="2"/>
        <v>0</v>
      </c>
      <c r="K54" s="9"/>
      <c r="L54" s="27">
        <f t="shared" si="3"/>
        <v>0</v>
      </c>
      <c r="M54" s="1"/>
      <c r="N54" s="1"/>
      <c r="O54" s="1">
        <f t="shared" si="10"/>
        <v>0</v>
      </c>
      <c r="P54" s="1"/>
      <c r="Q54" s="2">
        <f t="shared" si="11"/>
        <v>0</v>
      </c>
      <c r="R54" s="12"/>
      <c r="S54" s="9"/>
      <c r="T54" s="9">
        <f t="shared" si="4"/>
        <v>0</v>
      </c>
      <c r="U54" s="9"/>
      <c r="V54" s="27">
        <f>T54/1382</f>
        <v>0</v>
      </c>
      <c r="W54" s="1"/>
      <c r="X54" s="1"/>
      <c r="Y54" s="1">
        <f t="shared" ref="Y54" si="34">SUM(W54:X54)</f>
        <v>0</v>
      </c>
      <c r="Z54" s="1"/>
      <c r="AA54" s="1">
        <f>Y54/10000</f>
        <v>0</v>
      </c>
      <c r="AB54" s="39"/>
    </row>
    <row r="55" spans="1:28" ht="21">
      <c r="A55" s="3"/>
      <c r="B55" s="17">
        <v>44094</v>
      </c>
      <c r="C55" s="1"/>
      <c r="D55" s="1"/>
      <c r="E55" s="1"/>
      <c r="F55" s="1"/>
      <c r="G55" s="2"/>
      <c r="H55" s="12"/>
      <c r="I55" s="9"/>
      <c r="J55" s="9"/>
      <c r="K55" s="9"/>
      <c r="L55" s="27"/>
      <c r="M55" s="1"/>
      <c r="N55" s="1"/>
      <c r="O55" s="1"/>
      <c r="P55" s="1"/>
      <c r="Q55" s="2"/>
      <c r="R55" s="12"/>
      <c r="S55" s="9"/>
      <c r="T55" s="9"/>
      <c r="U55" s="9"/>
      <c r="V55" s="27"/>
      <c r="W55" s="1"/>
      <c r="X55" s="1"/>
      <c r="Y55" s="1"/>
      <c r="Z55" s="1"/>
      <c r="AA55" s="1"/>
      <c r="AB55" s="39"/>
    </row>
    <row r="56" spans="1:28" ht="21">
      <c r="A56" s="3">
        <v>39</v>
      </c>
      <c r="B56" s="17">
        <v>44095</v>
      </c>
      <c r="C56" s="1"/>
      <c r="D56" s="1"/>
      <c r="E56" s="1">
        <f t="shared" si="27"/>
        <v>0</v>
      </c>
      <c r="F56" s="1"/>
      <c r="G56" s="2">
        <f t="shared" si="22"/>
        <v>0</v>
      </c>
      <c r="H56" s="12"/>
      <c r="I56" s="9"/>
      <c r="J56" s="9">
        <f t="shared" si="2"/>
        <v>0</v>
      </c>
      <c r="K56" s="9"/>
      <c r="L56" s="27">
        <f t="shared" si="3"/>
        <v>0</v>
      </c>
      <c r="M56" s="1"/>
      <c r="N56" s="1"/>
      <c r="O56" s="1">
        <f t="shared" si="10"/>
        <v>0</v>
      </c>
      <c r="P56" s="1"/>
      <c r="Q56" s="2">
        <f t="shared" si="11"/>
        <v>0</v>
      </c>
      <c r="R56" s="12"/>
      <c r="S56" s="9"/>
      <c r="T56" s="9">
        <f t="shared" si="4"/>
        <v>0</v>
      </c>
      <c r="U56" s="9"/>
      <c r="V56" s="27">
        <f>T56/1382</f>
        <v>0</v>
      </c>
      <c r="W56" s="1"/>
      <c r="X56" s="1"/>
      <c r="Y56" s="1">
        <f t="shared" ref="Y56" si="35">SUM(W56:X56)</f>
        <v>0</v>
      </c>
      <c r="Z56" s="1"/>
      <c r="AA56" s="1">
        <f>Y56/10000</f>
        <v>0</v>
      </c>
      <c r="AB56" s="39"/>
    </row>
    <row r="57" spans="1:28" ht="21">
      <c r="A57" s="3"/>
      <c r="B57" s="17">
        <v>44101</v>
      </c>
      <c r="C57" s="1"/>
      <c r="D57" s="1"/>
      <c r="E57" s="1"/>
      <c r="F57" s="1"/>
      <c r="G57" s="2"/>
      <c r="H57" s="12"/>
      <c r="I57" s="9"/>
      <c r="J57" s="9"/>
      <c r="K57" s="9"/>
      <c r="L57" s="27"/>
      <c r="M57" s="1"/>
      <c r="N57" s="1"/>
      <c r="O57" s="1"/>
      <c r="P57" s="1"/>
      <c r="Q57" s="2"/>
      <c r="R57" s="12"/>
      <c r="S57" s="9"/>
      <c r="T57" s="9"/>
      <c r="U57" s="9"/>
      <c r="V57" s="27"/>
      <c r="W57" s="1"/>
      <c r="X57" s="1"/>
      <c r="Y57" s="1"/>
      <c r="Z57" s="1"/>
      <c r="AA57" s="1"/>
      <c r="AB57" s="39"/>
    </row>
    <row r="58" spans="1:28" ht="21">
      <c r="A58" s="3">
        <v>40</v>
      </c>
      <c r="B58" s="17">
        <v>44102</v>
      </c>
      <c r="C58" s="1"/>
      <c r="D58" s="1"/>
      <c r="E58" s="1">
        <f t="shared" si="27"/>
        <v>0</v>
      </c>
      <c r="F58" s="1"/>
      <c r="G58" s="2">
        <f t="shared" si="22"/>
        <v>0</v>
      </c>
      <c r="H58" s="12"/>
      <c r="I58" s="9"/>
      <c r="J58" s="9">
        <f t="shared" si="2"/>
        <v>0</v>
      </c>
      <c r="K58" s="9"/>
      <c r="L58" s="27">
        <f t="shared" si="3"/>
        <v>0</v>
      </c>
      <c r="M58" s="1"/>
      <c r="N58" s="1"/>
      <c r="O58" s="1">
        <f t="shared" si="10"/>
        <v>0</v>
      </c>
      <c r="P58" s="1"/>
      <c r="Q58" s="2">
        <f t="shared" si="11"/>
        <v>0</v>
      </c>
      <c r="R58" s="12"/>
      <c r="S58" s="9"/>
      <c r="T58" s="9">
        <f t="shared" si="4"/>
        <v>0</v>
      </c>
      <c r="U58" s="9"/>
      <c r="V58" s="27">
        <f>T58/1382</f>
        <v>0</v>
      </c>
      <c r="W58" s="1"/>
      <c r="X58" s="1"/>
      <c r="Y58" s="1">
        <f t="shared" ref="Y58" si="36">SUM(W58:X58)</f>
        <v>0</v>
      </c>
      <c r="Z58" s="1"/>
      <c r="AA58" s="1">
        <f>Y58/10000</f>
        <v>0</v>
      </c>
      <c r="AB58" s="39"/>
    </row>
    <row r="59" spans="1:28" ht="21">
      <c r="A59" s="3"/>
      <c r="B59" s="17">
        <v>44108</v>
      </c>
      <c r="C59" s="1"/>
      <c r="D59" s="1"/>
      <c r="E59" s="1"/>
      <c r="F59" s="1"/>
      <c r="G59" s="2"/>
      <c r="H59" s="12"/>
      <c r="I59" s="9"/>
      <c r="J59" s="9"/>
      <c r="K59" s="9"/>
      <c r="L59" s="27"/>
      <c r="M59" s="1"/>
      <c r="N59" s="1"/>
      <c r="O59" s="1"/>
      <c r="P59" s="1"/>
      <c r="Q59" s="2"/>
      <c r="R59" s="12"/>
      <c r="S59" s="9"/>
      <c r="T59" s="9"/>
      <c r="U59" s="9"/>
      <c r="V59" s="27"/>
      <c r="W59" s="1"/>
      <c r="X59" s="1"/>
      <c r="Y59" s="1"/>
      <c r="Z59" s="1"/>
      <c r="AA59" s="1"/>
      <c r="AB59" s="39"/>
    </row>
    <row r="60" spans="1:28" ht="21">
      <c r="A60" s="3">
        <v>41</v>
      </c>
      <c r="B60" s="17">
        <v>44109</v>
      </c>
      <c r="C60" s="1"/>
      <c r="D60" s="1"/>
      <c r="E60" s="1">
        <f t="shared" si="27"/>
        <v>0</v>
      </c>
      <c r="F60" s="1"/>
      <c r="G60" s="2">
        <f t="shared" si="22"/>
        <v>0</v>
      </c>
      <c r="H60" s="12"/>
      <c r="I60" s="9"/>
      <c r="J60" s="9">
        <f t="shared" si="2"/>
        <v>0</v>
      </c>
      <c r="K60" s="9"/>
      <c r="L60" s="27">
        <f t="shared" si="3"/>
        <v>0</v>
      </c>
      <c r="M60" s="1"/>
      <c r="N60" s="1"/>
      <c r="O60" s="1">
        <f t="shared" si="10"/>
        <v>0</v>
      </c>
      <c r="P60" s="1"/>
      <c r="Q60" s="2">
        <f t="shared" si="11"/>
        <v>0</v>
      </c>
      <c r="R60" s="12"/>
      <c r="S60" s="9"/>
      <c r="T60" s="9">
        <f t="shared" si="4"/>
        <v>0</v>
      </c>
      <c r="U60" s="9"/>
      <c r="V60" s="27">
        <f>T60/1382</f>
        <v>0</v>
      </c>
      <c r="W60" s="1"/>
      <c r="X60" s="1"/>
      <c r="Y60" s="1">
        <f t="shared" ref="Y60" si="37">SUM(W60:X60)</f>
        <v>0</v>
      </c>
      <c r="Z60" s="1"/>
      <c r="AA60" s="1">
        <f>Y60/10000</f>
        <v>0</v>
      </c>
      <c r="AB60" s="39"/>
    </row>
    <row r="61" spans="1:28" ht="21">
      <c r="A61" s="3"/>
      <c r="B61" s="17">
        <v>44115</v>
      </c>
      <c r="C61" s="1"/>
      <c r="D61" s="1"/>
      <c r="E61" s="1"/>
      <c r="F61" s="1"/>
      <c r="G61" s="2"/>
      <c r="H61" s="12"/>
      <c r="I61" s="9"/>
      <c r="J61" s="9"/>
      <c r="K61" s="9"/>
      <c r="L61" s="27"/>
      <c r="M61" s="1"/>
      <c r="N61" s="1"/>
      <c r="O61" s="1"/>
      <c r="P61" s="1"/>
      <c r="Q61" s="2"/>
      <c r="R61" s="12"/>
      <c r="S61" s="9"/>
      <c r="T61" s="9"/>
      <c r="U61" s="9"/>
      <c r="V61" s="27"/>
      <c r="W61" s="1"/>
      <c r="X61" s="1"/>
      <c r="Y61" s="1"/>
      <c r="Z61" s="1"/>
      <c r="AA61" s="1"/>
      <c r="AB61" s="39"/>
    </row>
    <row r="62" spans="1:28" ht="21">
      <c r="A62" s="3">
        <v>42</v>
      </c>
      <c r="B62" s="17">
        <v>44116</v>
      </c>
      <c r="C62" s="1"/>
      <c r="D62" s="1"/>
      <c r="E62" s="1">
        <f t="shared" si="27"/>
        <v>0</v>
      </c>
      <c r="F62" s="1"/>
      <c r="G62" s="2">
        <f t="shared" si="22"/>
        <v>0</v>
      </c>
      <c r="H62" s="12"/>
      <c r="I62" s="9"/>
      <c r="J62" s="9">
        <f t="shared" si="2"/>
        <v>0</v>
      </c>
      <c r="K62" s="9"/>
      <c r="L62" s="27">
        <f t="shared" si="3"/>
        <v>0</v>
      </c>
      <c r="M62" s="1"/>
      <c r="N62" s="1"/>
      <c r="O62" s="1">
        <f t="shared" si="10"/>
        <v>0</v>
      </c>
      <c r="P62" s="1"/>
      <c r="Q62" s="2">
        <f t="shared" si="11"/>
        <v>0</v>
      </c>
      <c r="R62" s="12"/>
      <c r="S62" s="9"/>
      <c r="T62" s="9">
        <f t="shared" si="4"/>
        <v>0</v>
      </c>
      <c r="U62" s="9"/>
      <c r="V62" s="27">
        <f>T62/1382</f>
        <v>0</v>
      </c>
      <c r="W62" s="1"/>
      <c r="X62" s="1"/>
      <c r="Y62" s="1">
        <f t="shared" ref="Y62:Y64" si="38">SUM(W62:X62)</f>
        <v>0</v>
      </c>
      <c r="Z62" s="1"/>
      <c r="AA62" s="1">
        <f>Y62/10000</f>
        <v>0</v>
      </c>
      <c r="AB62" s="39"/>
    </row>
    <row r="63" spans="1:28" ht="21">
      <c r="A63" s="3"/>
      <c r="B63" s="17">
        <v>44122</v>
      </c>
      <c r="C63" s="1"/>
      <c r="D63" s="1"/>
      <c r="E63" s="1"/>
      <c r="F63" s="1"/>
      <c r="G63" s="2"/>
      <c r="H63" s="12"/>
      <c r="I63" s="9"/>
      <c r="J63" s="9"/>
      <c r="K63" s="9"/>
      <c r="L63" s="13"/>
      <c r="M63" s="1"/>
      <c r="N63" s="1"/>
      <c r="O63" s="1"/>
      <c r="P63" s="1"/>
      <c r="Q63" s="2"/>
      <c r="R63" s="12"/>
      <c r="S63" s="9"/>
      <c r="T63" s="9"/>
      <c r="U63" s="9"/>
      <c r="V63" s="27"/>
      <c r="W63" s="1"/>
      <c r="X63" s="1"/>
      <c r="Y63" s="1"/>
      <c r="Z63" s="1"/>
      <c r="AA63" s="1"/>
      <c r="AB63" s="39"/>
    </row>
    <row r="64" spans="1:28" ht="21">
      <c r="A64" s="3">
        <v>43</v>
      </c>
      <c r="B64" s="17">
        <v>44123</v>
      </c>
      <c r="C64" s="1"/>
      <c r="D64" s="1"/>
      <c r="E64" s="1">
        <f t="shared" si="27"/>
        <v>0</v>
      </c>
      <c r="F64" s="1"/>
      <c r="G64" s="2">
        <f t="shared" si="22"/>
        <v>0</v>
      </c>
      <c r="H64" s="12"/>
      <c r="I64" s="9"/>
      <c r="J64" s="9"/>
      <c r="K64" s="9"/>
      <c r="L64" s="13"/>
      <c r="M64" s="1"/>
      <c r="N64" s="1"/>
      <c r="O64" s="1"/>
      <c r="P64" s="1"/>
      <c r="Q64" s="2"/>
      <c r="R64" s="12"/>
      <c r="S64" s="9"/>
      <c r="T64" s="9"/>
      <c r="U64" s="9"/>
      <c r="V64" s="27"/>
      <c r="W64" s="1"/>
      <c r="X64" s="1"/>
      <c r="Y64" s="1">
        <f t="shared" si="38"/>
        <v>0</v>
      </c>
      <c r="Z64" s="1"/>
      <c r="AA64" s="1">
        <f>Y64/10000</f>
        <v>0</v>
      </c>
      <c r="AB64" s="39"/>
    </row>
    <row r="65" spans="1:28" ht="21">
      <c r="A65" s="3"/>
      <c r="B65" s="17">
        <v>44129</v>
      </c>
      <c r="C65" s="1"/>
      <c r="D65" s="1"/>
      <c r="E65" s="1"/>
      <c r="F65" s="1"/>
      <c r="G65" s="2"/>
      <c r="H65" s="12"/>
      <c r="I65" s="9"/>
      <c r="J65" s="9"/>
      <c r="K65" s="9"/>
      <c r="L65" s="13"/>
      <c r="M65" s="1"/>
      <c r="N65" s="1"/>
      <c r="O65" s="1"/>
      <c r="P65" s="1"/>
      <c r="Q65" s="2"/>
      <c r="R65" s="12"/>
      <c r="S65" s="9"/>
      <c r="T65" s="9"/>
      <c r="U65" s="9"/>
      <c r="V65" s="13"/>
      <c r="AB65" s="39"/>
    </row>
    <row r="66" spans="1:28" ht="21">
      <c r="A66" s="3">
        <v>44</v>
      </c>
      <c r="B66" s="17">
        <v>44130</v>
      </c>
      <c r="C66" s="1"/>
      <c r="D66" s="1"/>
      <c r="E66" s="1"/>
      <c r="F66" s="1"/>
      <c r="G66" s="2"/>
      <c r="H66" s="12"/>
      <c r="I66" s="9"/>
      <c r="J66" s="9"/>
      <c r="K66" s="9"/>
      <c r="L66" s="13"/>
      <c r="M66" s="1"/>
      <c r="N66" s="1"/>
      <c r="O66" s="1"/>
      <c r="P66" s="1"/>
      <c r="Q66" s="1"/>
      <c r="R66" s="12"/>
      <c r="S66" s="9"/>
      <c r="T66" s="9"/>
      <c r="U66" s="9"/>
      <c r="V66" s="13"/>
      <c r="AB66" s="39"/>
    </row>
    <row r="67" spans="1:28" ht="21.75" thickBot="1">
      <c r="A67" s="3"/>
      <c r="B67" s="17">
        <v>44136</v>
      </c>
      <c r="C67" s="1"/>
      <c r="D67" s="1"/>
      <c r="E67" s="1"/>
      <c r="F67" s="1"/>
      <c r="G67" s="41">
        <f>SUM(G6:G65)</f>
        <v>15.209790159189579</v>
      </c>
      <c r="H67" s="14"/>
      <c r="I67" s="15"/>
      <c r="J67" s="15"/>
      <c r="K67" s="15"/>
      <c r="L67" s="43">
        <f>SUM(L6:L64)</f>
        <v>22.51977502812149</v>
      </c>
      <c r="M67" s="1"/>
      <c r="N67" s="1"/>
      <c r="O67" s="1"/>
      <c r="P67" s="1"/>
      <c r="Q67" s="42">
        <f>SUM(Q8:Q65)</f>
        <v>28.386061598951507</v>
      </c>
      <c r="R67" s="14"/>
      <c r="S67" s="15"/>
      <c r="T67" s="15"/>
      <c r="U67" s="15"/>
      <c r="V67" s="43">
        <f>SUM(V6:V64)</f>
        <v>27.570043415340084</v>
      </c>
      <c r="AA67" s="42">
        <f>SUM(AA8:AA65)</f>
        <v>33.432661999999993</v>
      </c>
      <c r="AB67" s="40"/>
    </row>
    <row r="68" spans="1:28" ht="18.7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42"/>
      <c r="M68" s="1"/>
      <c r="N68" s="1"/>
      <c r="O68" s="1"/>
      <c r="P68" s="1"/>
      <c r="Q68" s="1"/>
      <c r="R68" s="1"/>
    </row>
    <row r="69" spans="1:28" ht="23.25">
      <c r="A69" s="1"/>
      <c r="B69" s="26" t="s">
        <v>9</v>
      </c>
      <c r="C69" s="22">
        <f>SUM(C6:C68)</f>
        <v>20837.520000000004</v>
      </c>
      <c r="D69" s="22">
        <f>SUM(D6:D68)</f>
        <v>182.41000000000003</v>
      </c>
      <c r="E69" s="22">
        <f>SUM(E6:E68)</f>
        <v>21019.929999999997</v>
      </c>
      <c r="F69" s="22"/>
      <c r="G69" s="1"/>
      <c r="H69" s="5">
        <f>SUM(H8:H65)</f>
        <v>75145.67</v>
      </c>
      <c r="I69" s="5">
        <f>SUM(I7:I64)</f>
        <v>4934.6500000000005</v>
      </c>
      <c r="J69" s="5">
        <f>SUM(J8:J64)</f>
        <v>80080.319999999992</v>
      </c>
      <c r="K69" s="5"/>
      <c r="L69" s="1"/>
      <c r="M69" s="5">
        <f>SUM(M7:M66)</f>
        <v>83167.560000000012</v>
      </c>
      <c r="N69" s="5">
        <f>SUM(N6:N65)</f>
        <v>3469.36</v>
      </c>
      <c r="O69" s="5">
        <f>SUM(O6:O66)</f>
        <v>86634.26</v>
      </c>
      <c r="P69" s="5"/>
      <c r="Q69" s="1"/>
      <c r="R69" s="5">
        <f>SUM(R7:R65)</f>
        <v>34301.440000000002</v>
      </c>
      <c r="S69" s="5">
        <f>SUM(S8:S64)</f>
        <v>3800.3599999999992</v>
      </c>
      <c r="T69" s="34">
        <f>SUM(T8:T65)</f>
        <v>38101.800000000003</v>
      </c>
      <c r="U69" s="34"/>
      <c r="W69" s="5">
        <f>SUM(W11:W65)</f>
        <v>303610.71999999997</v>
      </c>
      <c r="X69" s="5">
        <f>SUM(X8:X64)</f>
        <v>30639.02</v>
      </c>
      <c r="Y69" s="5">
        <f>SUM(Y8:Y65)</f>
        <v>334326.62000000005</v>
      </c>
      <c r="Z69" s="5"/>
      <c r="AA69" s="5"/>
    </row>
    <row r="70" spans="1:28" ht="21">
      <c r="A70" s="1"/>
      <c r="B70" s="25"/>
      <c r="C70" s="49">
        <f>C69*E70/E69</f>
        <v>99.132204531604089</v>
      </c>
      <c r="D70" s="49">
        <f>D69*E70/E69</f>
        <v>0.86779546839594646</v>
      </c>
      <c r="E70" s="1">
        <v>100</v>
      </c>
      <c r="F70" s="1"/>
      <c r="G70" s="1"/>
      <c r="H70" s="49">
        <f>H69*J70/J69</f>
        <v>93.837874274228682</v>
      </c>
      <c r="I70" s="49">
        <f>I69*J70/J69</f>
        <v>6.1621257257713271</v>
      </c>
      <c r="J70" s="1">
        <v>100</v>
      </c>
      <c r="K70" s="1"/>
      <c r="L70" s="1"/>
      <c r="M70" s="49">
        <f>M69*O70/O69</f>
        <v>95.998465272283752</v>
      </c>
      <c r="N70" s="49">
        <f>N69*O70/O69</f>
        <v>4.0046051065710033</v>
      </c>
      <c r="O70" s="1">
        <v>100</v>
      </c>
      <c r="P70" s="1"/>
      <c r="Q70" s="1"/>
      <c r="R70" s="49">
        <f>R69*T70/T69</f>
        <v>90.025773060590311</v>
      </c>
      <c r="S70" s="50">
        <f>S69*T70/T69</f>
        <v>9.9742269394096841</v>
      </c>
      <c r="T70">
        <v>100</v>
      </c>
      <c r="W70" s="50">
        <f>W69*Y70/Y69</f>
        <v>90.812607144474441</v>
      </c>
      <c r="X70" s="50">
        <f>X69*Y70/Y69</f>
        <v>9.1643973788267274</v>
      </c>
      <c r="Y70">
        <v>100</v>
      </c>
    </row>
    <row r="71" spans="1:28" ht="18.7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</row>
    <row r="72" spans="1:28" ht="18.75">
      <c r="A72" s="1"/>
      <c r="B72" s="9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</row>
    <row r="73" spans="1:28" ht="18.75">
      <c r="A73" s="1"/>
      <c r="B73" s="57"/>
      <c r="C73" s="56"/>
      <c r="D73" s="56"/>
      <c r="E73" s="56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</row>
    <row r="74" spans="1:28" ht="18.75">
      <c r="A74" s="1"/>
      <c r="B74" s="58"/>
      <c r="C74" s="56"/>
      <c r="D74" s="56"/>
      <c r="E74" s="56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</row>
    <row r="75" spans="1:28" ht="18.75">
      <c r="A75" s="1"/>
      <c r="B75" s="58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</row>
    <row r="76" spans="1:28" ht="18.75">
      <c r="A76" s="1"/>
      <c r="B76" s="58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</row>
    <row r="77" spans="1:28" ht="18.75">
      <c r="A77" s="1"/>
      <c r="B77" s="58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</row>
    <row r="78" spans="1:28" ht="18.75">
      <c r="A78" s="1"/>
      <c r="B78" s="58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</row>
    <row r="79" spans="1:28" ht="18.75">
      <c r="A79" s="1"/>
      <c r="B79" s="58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</row>
    <row r="80" spans="1:28" ht="18.75">
      <c r="A80" s="1"/>
      <c r="B80" s="58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</row>
    <row r="81" spans="1:18" ht="18.75">
      <c r="A81" s="1"/>
      <c r="B81" s="58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</row>
    <row r="82" spans="1:18" ht="18.75">
      <c r="A82" s="1"/>
      <c r="B82" s="58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</row>
    <row r="83" spans="1:18">
      <c r="B83" s="30"/>
    </row>
    <row r="84" spans="1:18">
      <c r="B84" s="30"/>
    </row>
    <row r="86" spans="1:18">
      <c r="Q86" t="s">
        <v>9</v>
      </c>
    </row>
  </sheetData>
  <mergeCells count="2">
    <mergeCell ref="E1:G1"/>
    <mergeCell ref="J1:L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Lapa1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Useris</dc:creator>
  <cp:lastModifiedBy>Anita Osvalde</cp:lastModifiedBy>
  <dcterms:created xsi:type="dcterms:W3CDTF">2015-06-05T18:19:34Z</dcterms:created>
  <dcterms:modified xsi:type="dcterms:W3CDTF">2021-09-21T13:50:46Z</dcterms:modified>
</cp:coreProperties>
</file>